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w-komata\Desktop\scan\"/>
    </mc:Choice>
  </mc:AlternateContent>
  <xr:revisionPtr revIDLastSave="0" documentId="13_ncr:1_{AE00F3D2-6549-4F0E-9DBF-261C43567731}" xr6:coauthVersionLast="47" xr6:coauthVersionMax="47" xr10:uidLastSave="{00000000-0000-0000-0000-000000000000}"/>
  <bookViews>
    <workbookView xWindow="28680" yWindow="-120" windowWidth="29040" windowHeight="15720" tabRatio="868" activeTab="1" xr2:uid="{00000000-000D-0000-FFFF-FFFF00000000}"/>
  </bookViews>
  <sheets>
    <sheet name="①基本情報" sheetId="1" r:id="rId1"/>
    <sheet name="②請求書（工事請負）" sheetId="2" r:id="rId2"/>
    <sheet name="例_基本情報" sheetId="8" r:id="rId3"/>
    <sheet name="例_請求書（材料販売）" sheetId="11" r:id="rId4"/>
    <sheet name="設定" sheetId="3" r:id="rId5"/>
  </sheets>
  <definedNames>
    <definedName name="_xlnm.Print_Area" localSheetId="1">'②請求書（工事請負）'!$A$1:$L$180</definedName>
    <definedName name="_xlnm.Print_Area" localSheetId="3">'例_請求書（材料販売）'!$A$1:$AZ$62</definedName>
    <definedName name="ヨキンコウザメイギ" localSheetId="2">例_基本情報!$C$23</definedName>
    <definedName name="ヨキンコウザメイギ">①基本情報!$C$23</definedName>
    <definedName name="会社名" localSheetId="2">例_基本情報!$C$7</definedName>
    <definedName name="会社名">①基本情報!$C$7</definedName>
    <definedName name="金融機関支店名" localSheetId="2">例_基本情報!$C$19</definedName>
    <definedName name="金融機関支店名">①基本情報!$C$19</definedName>
    <definedName name="金融機関名" localSheetId="2">例_基本情報!$C$18</definedName>
    <definedName name="金融機関名">①基本情報!$C$18</definedName>
    <definedName name="現在契約額_消費税" localSheetId="3">'例_請求書（材料販売）'!$F$31</definedName>
    <definedName name="現在契約額_消費税">'②請求書（工事請負）'!$F$30</definedName>
    <definedName name="現在契約額_税込" localSheetId="3">'例_請求書（材料販売）'!$F$32</definedName>
    <definedName name="現在契約額_税込">'②請求書（工事請負）'!$F$31</definedName>
    <definedName name="現在契約額_税抜" localSheetId="3">'例_請求書（材料販売）'!$F$29</definedName>
    <definedName name="現在契約額_税抜">'②請求書（工事請負）'!$F$28</definedName>
    <definedName name="今回請求額" localSheetId="3">'例_請求書（材料販売）'!$L$30</definedName>
    <definedName name="今回請求額">'②請求書（工事請負）'!$L$29</definedName>
    <definedName name="差引請求可能額" localSheetId="3">'例_請求書（材料販売）'!$L$32</definedName>
    <definedName name="差引請求可能額">'②請求書（工事請負）'!$L$31</definedName>
    <definedName name="最新バージョン">設定!$A$5</definedName>
    <definedName name="取引先コード" localSheetId="2">例_基本情報!$C$5</definedName>
    <definedName name="取引先コード">①基本情報!$C$5</definedName>
    <definedName name="住所1" localSheetId="2">例_基本情報!$C$10</definedName>
    <definedName name="住所1">①基本情報!$C$10</definedName>
    <definedName name="住所2" localSheetId="2">例_基本情報!$C$11</definedName>
    <definedName name="住所2">①基本情報!$C$11</definedName>
    <definedName name="出来高請求履歴" localSheetId="3">'例_請求書（材料販売）'!$B$40:$L$51</definedName>
    <definedName name="出来高請求履歴">'②請求書（工事請負）'!$B$39:$L$50</definedName>
    <definedName name="消費税率" localSheetId="3">'例_請求書（材料販売）'!$F$30</definedName>
    <definedName name="消費税率">'②請求書（工事請負）'!$F$29</definedName>
    <definedName name="請求書発行担当者名" localSheetId="2">例_基本情報!$C$15</definedName>
    <definedName name="請求書発行担当者名">①基本情報!$C$15</definedName>
    <definedName name="請求書発行部署名" localSheetId="2">例_基本情報!$C$14</definedName>
    <definedName name="請求書発行部署名">①基本情報!$C$14</definedName>
    <definedName name="請求締切年月日" localSheetId="2">例_基本情報!$C$13</definedName>
    <definedName name="請求締切年月日">①基本情報!$C$13</definedName>
    <definedName name="代表者名" localSheetId="2">例_基本情報!$C$8</definedName>
    <definedName name="代表者名">①基本情報!$C$8</definedName>
    <definedName name="文書流通経路">設定!$A$34</definedName>
    <definedName name="未">設定!$A$38</definedName>
    <definedName name="郵便番号" localSheetId="2">例_基本情報!$C$9</definedName>
    <definedName name="郵便番号">①基本情報!$C$9</definedName>
    <definedName name="預金口座種別" localSheetId="2">例_基本情報!$C$20</definedName>
    <definedName name="預金口座種別">①基本情報!$C$20</definedName>
    <definedName name="預金口座番号" localSheetId="2">例_基本情報!$C$21</definedName>
    <definedName name="預金口座番号">①基本情報!$C$21</definedName>
    <definedName name="預金口座名義" localSheetId="2">例_基本情報!$C$22</definedName>
    <definedName name="預金口座名義">①基本情報!$C$22</definedName>
    <definedName name="例_ヨキンコウザメイギ">#REF!</definedName>
    <definedName name="例_会社名">#REF!</definedName>
    <definedName name="例_金融機関支店名">#REF!</definedName>
    <definedName name="例_金融機関名">#REF!</definedName>
    <definedName name="例_現在契約額_消費税">#REF!</definedName>
    <definedName name="例_現在契約額_税込">#REF!</definedName>
    <definedName name="例_現在契約額_税抜">#REF!</definedName>
    <definedName name="例_今回請求額">#REF!</definedName>
    <definedName name="例_差引請求可能額">#REF!</definedName>
    <definedName name="例_最新バージョン">設定!$A$5</definedName>
    <definedName name="例_取引先コード">#REF!</definedName>
    <definedName name="例_住所1">#REF!</definedName>
    <definedName name="例_住所2">#REF!</definedName>
    <definedName name="例_出来高請求履歴">#REF!</definedName>
    <definedName name="例_消費税率">#REF!</definedName>
    <definedName name="例_請求書発行担当者名">#REF!</definedName>
    <definedName name="例_請求書発行部署名">#REF!</definedName>
    <definedName name="例_請求締切年月日">#REF!</definedName>
    <definedName name="例_代表者名">#REF!</definedName>
    <definedName name="例_文書流通経路">設定!$A$34</definedName>
    <definedName name="例_未">設定!$A$38</definedName>
    <definedName name="例_郵便番号">#REF!</definedName>
    <definedName name="例_預金口座種別">#REF!</definedName>
    <definedName name="例_預金口座番号">#REF!</definedName>
    <definedName name="例_預金口座名義">#REF!</definedName>
    <definedName name="例_連絡先電話番号">#REF!</definedName>
    <definedName name="連絡先電話番号" localSheetId="2">例_基本情報!$C$16</definedName>
    <definedName name="連絡先電話番号">①基本情報!$C$16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11" l="1"/>
  <c r="A61" i="11"/>
  <c r="F51" i="11"/>
  <c r="M51" i="11" s="1"/>
  <c r="E51" i="11"/>
  <c r="A51" i="11"/>
  <c r="F50" i="11"/>
  <c r="M50" i="11"/>
  <c r="E50" i="11"/>
  <c r="A50" i="11"/>
  <c r="F49" i="11"/>
  <c r="M49" i="11"/>
  <c r="E49" i="11"/>
  <c r="H49" i="11" s="1"/>
  <c r="K49" i="11" s="1"/>
  <c r="A49" i="11"/>
  <c r="F48" i="11"/>
  <c r="E48" i="11"/>
  <c r="H48" i="11" s="1"/>
  <c r="K48" i="11" s="1"/>
  <c r="A48" i="11"/>
  <c r="F47" i="11"/>
  <c r="M47" i="11"/>
  <c r="E47" i="11"/>
  <c r="H47" i="11" s="1"/>
  <c r="A47" i="11"/>
  <c r="F46" i="11"/>
  <c r="M46" i="11"/>
  <c r="E46" i="11"/>
  <c r="H46" i="11" s="1"/>
  <c r="A46" i="11"/>
  <c r="F45" i="11"/>
  <c r="M45" i="11" s="1"/>
  <c r="H45" i="11" s="1"/>
  <c r="E45" i="11"/>
  <c r="K45" i="11" s="1"/>
  <c r="A45" i="11"/>
  <c r="F44" i="11"/>
  <c r="M44" i="11" s="1"/>
  <c r="H44" i="11" s="1"/>
  <c r="E44" i="11"/>
  <c r="A44" i="11"/>
  <c r="F43" i="11"/>
  <c r="M43" i="11" s="1"/>
  <c r="H43" i="11" s="1"/>
  <c r="E43" i="11"/>
  <c r="K43" i="11" s="1"/>
  <c r="A43" i="11"/>
  <c r="F42" i="11"/>
  <c r="M42" i="11" s="1"/>
  <c r="H42" i="11" s="1"/>
  <c r="K42" i="11" s="1"/>
  <c r="E42" i="11"/>
  <c r="A42" i="11"/>
  <c r="E41" i="11"/>
  <c r="A41" i="11"/>
  <c r="E40" i="11"/>
  <c r="H29" i="11"/>
  <c r="F29" i="11"/>
  <c r="F40" i="11"/>
  <c r="M40" i="11"/>
  <c r="H40" i="11"/>
  <c r="J40" i="11" s="1"/>
  <c r="I1" i="2"/>
  <c r="I10" i="2"/>
  <c r="I11" i="2"/>
  <c r="C12" i="2"/>
  <c r="I12" i="2"/>
  <c r="C13" i="2"/>
  <c r="I13" i="2"/>
  <c r="C14" i="2"/>
  <c r="I14" i="2"/>
  <c r="C15" i="2"/>
  <c r="I15" i="2"/>
  <c r="C16" i="2"/>
  <c r="C17" i="2"/>
  <c r="I17" i="2"/>
  <c r="I18" i="2"/>
  <c r="L26" i="2"/>
  <c r="F28" i="2"/>
  <c r="F30" i="2" s="1"/>
  <c r="H28" i="2"/>
  <c r="E39" i="2"/>
  <c r="A40" i="2"/>
  <c r="E40" i="2"/>
  <c r="L147" i="2" s="1"/>
  <c r="A41" i="2"/>
  <c r="E41" i="2"/>
  <c r="F41" i="2"/>
  <c r="A42" i="2"/>
  <c r="E42" i="2"/>
  <c r="F42" i="2"/>
  <c r="M42" i="2" s="1"/>
  <c r="H42" i="2" s="1"/>
  <c r="K42" i="2" s="1"/>
  <c r="A43" i="2"/>
  <c r="E43" i="2"/>
  <c r="F43" i="2"/>
  <c r="M43" i="2" s="1"/>
  <c r="H43" i="2" s="1"/>
  <c r="K43" i="2" s="1"/>
  <c r="A44" i="2"/>
  <c r="E44" i="2"/>
  <c r="F44" i="2"/>
  <c r="M44" i="2"/>
  <c r="H44" i="2" s="1"/>
  <c r="K44" i="2" s="1"/>
  <c r="A45" i="2"/>
  <c r="E45" i="2"/>
  <c r="F45" i="2"/>
  <c r="M45" i="2" s="1"/>
  <c r="H45" i="2"/>
  <c r="K45" i="2"/>
  <c r="A46" i="2"/>
  <c r="E46" i="2"/>
  <c r="F46" i="2"/>
  <c r="M46" i="2" s="1"/>
  <c r="H46" i="2"/>
  <c r="K46" i="2" s="1"/>
  <c r="A47" i="2"/>
  <c r="E47" i="2"/>
  <c r="K47" i="2" s="1"/>
  <c r="F47" i="2"/>
  <c r="M47" i="2" s="1"/>
  <c r="H47" i="2"/>
  <c r="A48" i="2"/>
  <c r="E48" i="2"/>
  <c r="H48" i="2" s="1"/>
  <c r="F48" i="2"/>
  <c r="M48" i="2" s="1"/>
  <c r="A49" i="2"/>
  <c r="E49" i="2"/>
  <c r="F49" i="2"/>
  <c r="H49" i="2"/>
  <c r="K49" i="2" s="1"/>
  <c r="A50" i="2"/>
  <c r="E50" i="2"/>
  <c r="F50" i="2"/>
  <c r="M50" i="2" s="1"/>
  <c r="H50" i="2"/>
  <c r="K50" i="2" s="1"/>
  <c r="A60" i="2"/>
  <c r="L60" i="2"/>
  <c r="I61" i="2"/>
  <c r="I70" i="2"/>
  <c r="I71" i="2"/>
  <c r="C72" i="2"/>
  <c r="I72" i="2"/>
  <c r="C73" i="2"/>
  <c r="I73" i="2"/>
  <c r="C74" i="2"/>
  <c r="I74" i="2"/>
  <c r="C75" i="2"/>
  <c r="I75" i="2"/>
  <c r="C76" i="2"/>
  <c r="C77" i="2"/>
  <c r="I77" i="2"/>
  <c r="I78" i="2"/>
  <c r="C80" i="2"/>
  <c r="C140" i="2"/>
  <c r="C81" i="2"/>
  <c r="C141" i="2" s="1"/>
  <c r="E81" i="2"/>
  <c r="E141" i="2" s="1"/>
  <c r="C82" i="2"/>
  <c r="C142" i="2"/>
  <c r="F86" i="2"/>
  <c r="F146" i="2" s="1"/>
  <c r="L86" i="2"/>
  <c r="F87" i="2"/>
  <c r="F147" i="2" s="1"/>
  <c r="F89" i="2"/>
  <c r="L90" i="2"/>
  <c r="L150" i="2" s="1"/>
  <c r="B99" i="2"/>
  <c r="C99" i="2"/>
  <c r="D99" i="2"/>
  <c r="E99" i="2"/>
  <c r="B100" i="2"/>
  <c r="C100" i="2"/>
  <c r="D100" i="2"/>
  <c r="E100" i="2"/>
  <c r="B101" i="2"/>
  <c r="A101" i="2" s="1"/>
  <c r="C101" i="2"/>
  <c r="D101" i="2"/>
  <c r="E101" i="2"/>
  <c r="F101" i="2"/>
  <c r="M101" i="2" s="1"/>
  <c r="B102" i="2"/>
  <c r="C102" i="2"/>
  <c r="A102" i="2" s="1"/>
  <c r="D102" i="2"/>
  <c r="E102" i="2"/>
  <c r="F102" i="2"/>
  <c r="B103" i="2"/>
  <c r="A103" i="2" s="1"/>
  <c r="C103" i="2"/>
  <c r="D103" i="2"/>
  <c r="E103" i="2"/>
  <c r="F103" i="2"/>
  <c r="M103" i="2" s="1"/>
  <c r="H103" i="2" s="1"/>
  <c r="K103" i="2" s="1"/>
  <c r="B104" i="2"/>
  <c r="C104" i="2"/>
  <c r="A104" i="2" s="1"/>
  <c r="D104" i="2"/>
  <c r="E104" i="2"/>
  <c r="F104" i="2"/>
  <c r="B105" i="2"/>
  <c r="A105" i="2" s="1"/>
  <c r="C105" i="2"/>
  <c r="D105" i="2"/>
  <c r="E105" i="2"/>
  <c r="F105" i="2"/>
  <c r="M105" i="2" s="1"/>
  <c r="H105" i="2" s="1"/>
  <c r="K105" i="2" s="1"/>
  <c r="B106" i="2"/>
  <c r="C106" i="2"/>
  <c r="A106" i="2" s="1"/>
  <c r="D106" i="2"/>
  <c r="E106" i="2"/>
  <c r="F106" i="2"/>
  <c r="B107" i="2"/>
  <c r="A107" i="2" s="1"/>
  <c r="C107" i="2"/>
  <c r="D107" i="2"/>
  <c r="E107" i="2"/>
  <c r="F107" i="2"/>
  <c r="M107" i="2" s="1"/>
  <c r="H107" i="2" s="1"/>
  <c r="K107" i="2" s="1"/>
  <c r="B108" i="2"/>
  <c r="C108" i="2"/>
  <c r="A108" i="2" s="1"/>
  <c r="D108" i="2"/>
  <c r="E108" i="2"/>
  <c r="F108" i="2"/>
  <c r="B109" i="2"/>
  <c r="A109" i="2" s="1"/>
  <c r="C109" i="2"/>
  <c r="D109" i="2"/>
  <c r="E109" i="2"/>
  <c r="F109" i="2"/>
  <c r="M109" i="2" s="1"/>
  <c r="H109" i="2" s="1"/>
  <c r="K109" i="2" s="1"/>
  <c r="B110" i="2"/>
  <c r="C110" i="2"/>
  <c r="A110" i="2" s="1"/>
  <c r="D110" i="2"/>
  <c r="E110" i="2"/>
  <c r="F110" i="2"/>
  <c r="A120" i="2"/>
  <c r="L120" i="2"/>
  <c r="I121" i="2"/>
  <c r="I130" i="2"/>
  <c r="I131" i="2"/>
  <c r="C132" i="2"/>
  <c r="I132" i="2"/>
  <c r="C133" i="2"/>
  <c r="I133" i="2"/>
  <c r="C134" i="2"/>
  <c r="I134" i="2"/>
  <c r="C135" i="2"/>
  <c r="I135" i="2"/>
  <c r="C136" i="2"/>
  <c r="C137" i="2"/>
  <c r="I137" i="2"/>
  <c r="I138" i="2"/>
  <c r="L146" i="2"/>
  <c r="F149" i="2"/>
  <c r="B159" i="2"/>
  <c r="C159" i="2"/>
  <c r="D159" i="2"/>
  <c r="E159" i="2"/>
  <c r="B160" i="2"/>
  <c r="C160" i="2"/>
  <c r="D160" i="2"/>
  <c r="E160" i="2"/>
  <c r="F160" i="2"/>
  <c r="B161" i="2"/>
  <c r="C161" i="2"/>
  <c r="A161" i="2" s="1"/>
  <c r="D161" i="2"/>
  <c r="E161" i="2"/>
  <c r="F161" i="2"/>
  <c r="B162" i="2"/>
  <c r="A162" i="2" s="1"/>
  <c r="C162" i="2"/>
  <c r="D162" i="2"/>
  <c r="E162" i="2"/>
  <c r="F162" i="2"/>
  <c r="M162" i="2" s="1"/>
  <c r="H162" i="2" s="1"/>
  <c r="K162" i="2" s="1"/>
  <c r="B163" i="2"/>
  <c r="C163" i="2"/>
  <c r="A163" i="2" s="1"/>
  <c r="D163" i="2"/>
  <c r="E163" i="2"/>
  <c r="F163" i="2"/>
  <c r="B164" i="2"/>
  <c r="A164" i="2" s="1"/>
  <c r="C164" i="2"/>
  <c r="D164" i="2"/>
  <c r="E164" i="2"/>
  <c r="F164" i="2"/>
  <c r="M164" i="2" s="1"/>
  <c r="H164" i="2" s="1"/>
  <c r="K164" i="2" s="1"/>
  <c r="B165" i="2"/>
  <c r="C165" i="2"/>
  <c r="A165" i="2" s="1"/>
  <c r="D165" i="2"/>
  <c r="E165" i="2"/>
  <c r="H165" i="2" s="1"/>
  <c r="K165" i="2" s="1"/>
  <c r="F165" i="2"/>
  <c r="B166" i="2"/>
  <c r="A166" i="2" s="1"/>
  <c r="C166" i="2"/>
  <c r="D166" i="2"/>
  <c r="E166" i="2"/>
  <c r="H166" i="2" s="1"/>
  <c r="K166" i="2" s="1"/>
  <c r="F166" i="2"/>
  <c r="B167" i="2"/>
  <c r="A167" i="2" s="1"/>
  <c r="C167" i="2"/>
  <c r="D167" i="2"/>
  <c r="E167" i="2"/>
  <c r="F167" i="2"/>
  <c r="M167" i="2" s="1"/>
  <c r="H167" i="2"/>
  <c r="K167" i="2" s="1"/>
  <c r="B168" i="2"/>
  <c r="A168" i="2" s="1"/>
  <c r="C168" i="2"/>
  <c r="D168" i="2"/>
  <c r="E168" i="2"/>
  <c r="K168" i="2" s="1"/>
  <c r="F168" i="2"/>
  <c r="M168" i="2" s="1"/>
  <c r="H168" i="2"/>
  <c r="B169" i="2"/>
  <c r="A169" i="2" s="1"/>
  <c r="C169" i="2"/>
  <c r="D169" i="2"/>
  <c r="E169" i="2"/>
  <c r="H169" i="2" s="1"/>
  <c r="K169" i="2" s="1"/>
  <c r="F169" i="2"/>
  <c r="M169" i="2" s="1"/>
  <c r="B170" i="2"/>
  <c r="A170" i="2" s="1"/>
  <c r="C170" i="2"/>
  <c r="D170" i="2"/>
  <c r="E170" i="2"/>
  <c r="F170" i="2"/>
  <c r="H170" i="2"/>
  <c r="K170" i="2" s="1"/>
  <c r="A180" i="2"/>
  <c r="L180" i="2"/>
  <c r="E5" i="1"/>
  <c r="E7" i="1"/>
  <c r="E8" i="1"/>
  <c r="E9" i="1"/>
  <c r="E10" i="1"/>
  <c r="E11" i="1"/>
  <c r="E13" i="1"/>
  <c r="E14" i="1"/>
  <c r="E15" i="1"/>
  <c r="E16" i="1"/>
  <c r="E18" i="1"/>
  <c r="E19" i="1"/>
  <c r="E20" i="1"/>
  <c r="E21" i="1"/>
  <c r="E22" i="1"/>
  <c r="E23" i="1"/>
  <c r="E5" i="8"/>
  <c r="E7" i="8"/>
  <c r="E8" i="8"/>
  <c r="E9" i="8"/>
  <c r="E10" i="8"/>
  <c r="E11" i="8"/>
  <c r="E13" i="8"/>
  <c r="E14" i="8"/>
  <c r="E15" i="8"/>
  <c r="E16" i="8"/>
  <c r="E18" i="8"/>
  <c r="E19" i="8"/>
  <c r="E20" i="8"/>
  <c r="E21" i="8"/>
  <c r="E22" i="8"/>
  <c r="E23" i="8"/>
  <c r="F99" i="2"/>
  <c r="F39" i="2"/>
  <c r="M39" i="2" s="1"/>
  <c r="H39" i="2" s="1"/>
  <c r="F31" i="11"/>
  <c r="H50" i="11"/>
  <c r="K50" i="11"/>
  <c r="H51" i="11"/>
  <c r="K51" i="11"/>
  <c r="F41" i="11"/>
  <c r="M41" i="11"/>
  <c r="M49" i="2"/>
  <c r="M41" i="2"/>
  <c r="M110" i="2"/>
  <c r="H110" i="2" s="1"/>
  <c r="K110" i="2" s="1"/>
  <c r="M102" i="2"/>
  <c r="H102" i="2" s="1"/>
  <c r="K102" i="2" s="1"/>
  <c r="L30" i="11"/>
  <c r="M166" i="2" l="1"/>
  <c r="J41" i="11"/>
  <c r="J42" i="11" s="1"/>
  <c r="J43" i="11" s="1"/>
  <c r="J44" i="11" s="1"/>
  <c r="J45" i="11" s="1"/>
  <c r="J46" i="11" s="1"/>
  <c r="J47" i="11" s="1"/>
  <c r="J48" i="11" s="1"/>
  <c r="J49" i="11" s="1"/>
  <c r="J50" i="11" s="1"/>
  <c r="J51" i="11" s="1"/>
  <c r="K44" i="11"/>
  <c r="H41" i="11"/>
  <c r="K41" i="11" s="1"/>
  <c r="M99" i="2"/>
  <c r="H99" i="2" s="1"/>
  <c r="K99" i="2" s="1"/>
  <c r="G40" i="11"/>
  <c r="F40" i="2"/>
  <c r="M40" i="2" s="1"/>
  <c r="H40" i="2" s="1"/>
  <c r="M170" i="2"/>
  <c r="L87" i="2"/>
  <c r="F32" i="11"/>
  <c r="L32" i="11" s="1"/>
  <c r="C10" i="11" s="1"/>
  <c r="K40" i="11"/>
  <c r="F159" i="2"/>
  <c r="M159" i="2" s="1"/>
  <c r="H159" i="2" s="1"/>
  <c r="K159" i="2" s="1"/>
  <c r="K47" i="11"/>
  <c r="M165" i="2"/>
  <c r="M163" i="2"/>
  <c r="H163" i="2" s="1"/>
  <c r="K163" i="2" s="1"/>
  <c r="M161" i="2"/>
  <c r="H161" i="2" s="1"/>
  <c r="K161" i="2" s="1"/>
  <c r="M108" i="2"/>
  <c r="H108" i="2" s="1"/>
  <c r="K108" i="2" s="1"/>
  <c r="M106" i="2"/>
  <c r="H106" i="2" s="1"/>
  <c r="K106" i="2" s="1"/>
  <c r="M104" i="2"/>
  <c r="H104" i="2" s="1"/>
  <c r="K104" i="2" s="1"/>
  <c r="F100" i="2"/>
  <c r="M100" i="2" s="1"/>
  <c r="H100" i="2" s="1"/>
  <c r="K100" i="2" s="1"/>
  <c r="K48" i="2"/>
  <c r="M48" i="11"/>
  <c r="L27" i="2"/>
  <c r="K46" i="11"/>
  <c r="A160" i="2"/>
  <c r="H41" i="2"/>
  <c r="K41" i="2" s="1"/>
  <c r="H101" i="2"/>
  <c r="K101" i="2" s="1"/>
  <c r="A100" i="2"/>
  <c r="F148" i="2"/>
  <c r="F150" i="2" s="1"/>
  <c r="G39" i="2"/>
  <c r="I39" i="2" s="1"/>
  <c r="L39" i="2" s="1"/>
  <c r="G99" i="2"/>
  <c r="I99" i="2" s="1"/>
  <c r="L99" i="2" s="1"/>
  <c r="G159" i="2"/>
  <c r="I159" i="2" s="1"/>
  <c r="J39" i="2"/>
  <c r="K39" i="2"/>
  <c r="F88" i="2"/>
  <c r="F31" i="2"/>
  <c r="M160" i="2"/>
  <c r="H160" i="2" s="1"/>
  <c r="K160" i="2" s="1"/>
  <c r="J99" i="2" l="1"/>
  <c r="J159" i="2"/>
  <c r="J160" i="2" s="1"/>
  <c r="J161" i="2" s="1"/>
  <c r="J162" i="2" s="1"/>
  <c r="J163" i="2" s="1"/>
  <c r="J164" i="2" s="1"/>
  <c r="J165" i="2" s="1"/>
  <c r="J166" i="2" s="1"/>
  <c r="J167" i="2" s="1"/>
  <c r="J168" i="2" s="1"/>
  <c r="J169" i="2" s="1"/>
  <c r="J170" i="2" s="1"/>
  <c r="K40" i="2"/>
  <c r="L148" i="2"/>
  <c r="L149" i="2" s="1"/>
  <c r="L151" i="2" s="1"/>
  <c r="L28" i="2"/>
  <c r="L29" i="2" s="1"/>
  <c r="L31" i="2" s="1"/>
  <c r="L88" i="2"/>
  <c r="L89" i="2" s="1"/>
  <c r="L91" i="2" s="1"/>
  <c r="L159" i="2"/>
  <c r="G41" i="11"/>
  <c r="I40" i="11"/>
  <c r="L40" i="11" s="1"/>
  <c r="J100" i="2"/>
  <c r="J101" i="2" s="1"/>
  <c r="J102" i="2" s="1"/>
  <c r="J103" i="2" s="1"/>
  <c r="J104" i="2" s="1"/>
  <c r="J105" i="2" s="1"/>
  <c r="J106" i="2" s="1"/>
  <c r="J107" i="2" s="1"/>
  <c r="J108" i="2" s="1"/>
  <c r="J109" i="2" s="1"/>
  <c r="J110" i="2" s="1"/>
  <c r="F151" i="2"/>
  <c r="J40" i="2"/>
  <c r="J41" i="2" s="1"/>
  <c r="J42" i="2" s="1"/>
  <c r="J43" i="2" s="1"/>
  <c r="J44" i="2" s="1"/>
  <c r="J45" i="2" s="1"/>
  <c r="J46" i="2" s="1"/>
  <c r="J47" i="2" s="1"/>
  <c r="J48" i="2" s="1"/>
  <c r="J49" i="2" s="1"/>
  <c r="J50" i="2" s="1"/>
  <c r="F90" i="2"/>
  <c r="F91" i="2" s="1"/>
  <c r="G40" i="2"/>
  <c r="G100" i="2"/>
  <c r="I100" i="2" s="1"/>
  <c r="L100" i="2" s="1"/>
  <c r="G160" i="2"/>
  <c r="I160" i="2" s="1"/>
  <c r="L160" i="2" s="1"/>
  <c r="M151" i="2" l="1"/>
  <c r="C129" i="2" s="1"/>
  <c r="G42" i="11"/>
  <c r="I41" i="11"/>
  <c r="L41" i="11" s="1"/>
  <c r="M91" i="2"/>
  <c r="C69" i="2" s="1"/>
  <c r="M31" i="2"/>
  <c r="C9" i="2" s="1"/>
  <c r="G161" i="2"/>
  <c r="I161" i="2" s="1"/>
  <c r="L161" i="2" s="1"/>
  <c r="I40" i="2"/>
  <c r="L40" i="2" s="1"/>
  <c r="G101" i="2"/>
  <c r="I101" i="2" s="1"/>
  <c r="L101" i="2" s="1"/>
  <c r="G41" i="2"/>
  <c r="G43" i="11" l="1"/>
  <c r="I42" i="11"/>
  <c r="L42" i="11" s="1"/>
  <c r="G162" i="2"/>
  <c r="I162" i="2" s="1"/>
  <c r="L162" i="2" s="1"/>
  <c r="G42" i="2"/>
  <c r="G102" i="2"/>
  <c r="I102" i="2" s="1"/>
  <c r="L102" i="2" s="1"/>
  <c r="I41" i="2"/>
  <c r="L41" i="2" s="1"/>
  <c r="G44" i="11" l="1"/>
  <c r="I43" i="11"/>
  <c r="L43" i="11" s="1"/>
  <c r="G103" i="2"/>
  <c r="I103" i="2" s="1"/>
  <c r="L103" i="2" s="1"/>
  <c r="I42" i="2"/>
  <c r="L42" i="2" s="1"/>
  <c r="G163" i="2"/>
  <c r="I163" i="2" s="1"/>
  <c r="L163" i="2" s="1"/>
  <c r="G43" i="2"/>
  <c r="G45" i="11" l="1"/>
  <c r="I44" i="11"/>
  <c r="L44" i="11" s="1"/>
  <c r="G44" i="2"/>
  <c r="G104" i="2"/>
  <c r="I104" i="2" s="1"/>
  <c r="L104" i="2" s="1"/>
  <c r="G164" i="2"/>
  <c r="I164" i="2" s="1"/>
  <c r="L164" i="2" s="1"/>
  <c r="I43" i="2"/>
  <c r="L43" i="2" s="1"/>
  <c r="G46" i="11" l="1"/>
  <c r="I45" i="11"/>
  <c r="L45" i="11" s="1"/>
  <c r="G165" i="2"/>
  <c r="I165" i="2" s="1"/>
  <c r="L165" i="2" s="1"/>
  <c r="G45" i="2"/>
  <c r="G105" i="2"/>
  <c r="I105" i="2" s="1"/>
  <c r="L105" i="2" s="1"/>
  <c r="I44" i="2"/>
  <c r="L44" i="2" s="1"/>
  <c r="G47" i="11" l="1"/>
  <c r="I46" i="11"/>
  <c r="L46" i="11" s="1"/>
  <c r="G166" i="2"/>
  <c r="I166" i="2" s="1"/>
  <c r="L166" i="2" s="1"/>
  <c r="I45" i="2"/>
  <c r="L45" i="2" s="1"/>
  <c r="G106" i="2"/>
  <c r="I106" i="2" s="1"/>
  <c r="L106" i="2" s="1"/>
  <c r="G46" i="2"/>
  <c r="G48" i="11" l="1"/>
  <c r="I47" i="11"/>
  <c r="L47" i="11" s="1"/>
  <c r="G107" i="2"/>
  <c r="I107" i="2" s="1"/>
  <c r="L107" i="2" s="1"/>
  <c r="G47" i="2"/>
  <c r="G167" i="2"/>
  <c r="I167" i="2" s="1"/>
  <c r="L167" i="2" s="1"/>
  <c r="I46" i="2"/>
  <c r="L46" i="2" s="1"/>
  <c r="G49" i="11" l="1"/>
  <c r="I48" i="11"/>
  <c r="L48" i="11" s="1"/>
  <c r="G48" i="2"/>
  <c r="G168" i="2"/>
  <c r="I168" i="2" s="1"/>
  <c r="L168" i="2" s="1"/>
  <c r="G108" i="2"/>
  <c r="I108" i="2" s="1"/>
  <c r="L108" i="2" s="1"/>
  <c r="I47" i="2"/>
  <c r="L47" i="2" s="1"/>
  <c r="G50" i="11" l="1"/>
  <c r="I49" i="11"/>
  <c r="L49" i="11" s="1"/>
  <c r="G49" i="2"/>
  <c r="G169" i="2"/>
  <c r="I169" i="2" s="1"/>
  <c r="L169" i="2" s="1"/>
  <c r="G109" i="2"/>
  <c r="I109" i="2" s="1"/>
  <c r="L109" i="2" s="1"/>
  <c r="I48" i="2"/>
  <c r="L48" i="2" s="1"/>
  <c r="G51" i="11" l="1"/>
  <c r="I51" i="11" s="1"/>
  <c r="L51" i="11" s="1"/>
  <c r="I50" i="11"/>
  <c r="L50" i="11" s="1"/>
  <c r="G110" i="2"/>
  <c r="I110" i="2" s="1"/>
  <c r="L110" i="2" s="1"/>
  <c r="G170" i="2"/>
  <c r="I170" i="2" s="1"/>
  <c r="L170" i="2" s="1"/>
  <c r="G50" i="2"/>
  <c r="I50" i="2" s="1"/>
  <c r="L50" i="2" s="1"/>
  <c r="I49" i="2"/>
  <c r="L49" i="2" s="1"/>
</calcChain>
</file>

<file path=xl/sharedStrings.xml><?xml version="1.0" encoding="utf-8"?>
<sst xmlns="http://schemas.openxmlformats.org/spreadsheetml/2006/main" count="409" uniqueCount="183">
  <si>
    <t>【基本情報】の登録</t>
    <rPh sb="1" eb="3">
      <t>キホン</t>
    </rPh>
    <rPh sb="3" eb="5">
      <t>ジョウホウ</t>
    </rPh>
    <rPh sb="7" eb="9">
      <t>トウロク</t>
    </rPh>
    <phoneticPr fontId="2"/>
  </si>
  <si>
    <t>取引先コード</t>
    <rPh sb="0" eb="2">
      <t>トリヒキ</t>
    </rPh>
    <rPh sb="2" eb="3">
      <t>サキ</t>
    </rPh>
    <phoneticPr fontId="2"/>
  </si>
  <si>
    <t>郵便番号</t>
    <rPh sb="0" eb="4">
      <t>ユウビンバンゴウ</t>
    </rPh>
    <phoneticPr fontId="2"/>
  </si>
  <si>
    <t>請求締切年月日</t>
    <rPh sb="0" eb="2">
      <t>セイキュウ</t>
    </rPh>
    <rPh sb="2" eb="4">
      <t>シメキリ</t>
    </rPh>
    <rPh sb="4" eb="7">
      <t>ネンガッピ</t>
    </rPh>
    <phoneticPr fontId="2"/>
  </si>
  <si>
    <t>請求書ご発行部署名</t>
    <rPh sb="0" eb="3">
      <t>セイキュウショ</t>
    </rPh>
    <rPh sb="4" eb="6">
      <t>ハッコウ</t>
    </rPh>
    <rPh sb="6" eb="7">
      <t>ブ</t>
    </rPh>
    <rPh sb="7" eb="9">
      <t>ショメイ</t>
    </rPh>
    <phoneticPr fontId="2"/>
  </si>
  <si>
    <t>請求書ご発行担当者氏名</t>
    <rPh sb="0" eb="3">
      <t>セイキュウショ</t>
    </rPh>
    <rPh sb="4" eb="6">
      <t>ハッコウ</t>
    </rPh>
    <rPh sb="6" eb="8">
      <t>タントウ</t>
    </rPh>
    <rPh sb="8" eb="9">
      <t>シャ</t>
    </rPh>
    <rPh sb="9" eb="11">
      <t>シメイ</t>
    </rPh>
    <phoneticPr fontId="2"/>
  </si>
  <si>
    <t>連絡先電話番号</t>
    <rPh sb="0" eb="3">
      <t>レンラクサキ</t>
    </rPh>
    <rPh sb="3" eb="5">
      <t>デンワ</t>
    </rPh>
    <rPh sb="5" eb="7">
      <t>バンゴウ</t>
    </rPh>
    <phoneticPr fontId="2"/>
  </si>
  <si>
    <t>振込金融機関名</t>
    <rPh sb="0" eb="2">
      <t>フリコ</t>
    </rPh>
    <rPh sb="2" eb="4">
      <t>キンユウ</t>
    </rPh>
    <rPh sb="4" eb="6">
      <t>キカン</t>
    </rPh>
    <rPh sb="6" eb="7">
      <t>メイ</t>
    </rPh>
    <phoneticPr fontId="2"/>
  </si>
  <si>
    <t>振込金融機関　支店名</t>
    <rPh sb="0" eb="2">
      <t>フリコ</t>
    </rPh>
    <rPh sb="2" eb="4">
      <t>キンユウ</t>
    </rPh>
    <rPh sb="4" eb="6">
      <t>キカン</t>
    </rPh>
    <rPh sb="7" eb="9">
      <t>シテン</t>
    </rPh>
    <rPh sb="9" eb="10">
      <t>メイ</t>
    </rPh>
    <phoneticPr fontId="2"/>
  </si>
  <si>
    <t>預金口座種別</t>
    <rPh sb="0" eb="2">
      <t>ヨキン</t>
    </rPh>
    <rPh sb="2" eb="4">
      <t>コウザ</t>
    </rPh>
    <rPh sb="4" eb="6">
      <t>シュベツ</t>
    </rPh>
    <phoneticPr fontId="2"/>
  </si>
  <si>
    <t>預金口座番号</t>
    <rPh sb="0" eb="2">
      <t>ヨキン</t>
    </rPh>
    <rPh sb="2" eb="4">
      <t>コウザ</t>
    </rPh>
    <rPh sb="4" eb="6">
      <t>バンゴウ</t>
    </rPh>
    <phoneticPr fontId="2"/>
  </si>
  <si>
    <t>預金口座名義</t>
    <rPh sb="0" eb="2">
      <t>ヨキン</t>
    </rPh>
    <rPh sb="2" eb="4">
      <t>コウザ</t>
    </rPh>
    <rPh sb="4" eb="6">
      <t>メイギ</t>
    </rPh>
    <phoneticPr fontId="2"/>
  </si>
  <si>
    <t>会社名　（商号）</t>
    <rPh sb="0" eb="3">
      <t>カイシャメイ</t>
    </rPh>
    <rPh sb="5" eb="7">
      <t>ショウゴウ</t>
    </rPh>
    <phoneticPr fontId="2"/>
  </si>
  <si>
    <t>代表者名　（役職・氏名）</t>
    <rPh sb="0" eb="3">
      <t>ダイヒョウシャ</t>
    </rPh>
    <rPh sb="3" eb="4">
      <t>メイ</t>
    </rPh>
    <rPh sb="6" eb="8">
      <t>ヤクショク</t>
    </rPh>
    <rPh sb="9" eb="11">
      <t>シメイ</t>
    </rPh>
    <phoneticPr fontId="2"/>
  </si>
  <si>
    <t>ﾖｷﾝｺｳｻﾞﾒｲｷﾞ　（半角ｶﾀｶﾅ）</t>
    <rPh sb="13" eb="15">
      <t>ハンカク</t>
    </rPh>
    <phoneticPr fontId="2"/>
  </si>
  <si>
    <t>1.</t>
    <phoneticPr fontId="2"/>
  </si>
  <si>
    <t>2.</t>
  </si>
  <si>
    <t>3.</t>
  </si>
  <si>
    <t>4.</t>
  </si>
  <si>
    <t>5.</t>
  </si>
  <si>
    <t>6.</t>
  </si>
  <si>
    <t>7.</t>
  </si>
  <si>
    <t>8.</t>
  </si>
  <si>
    <t>9.</t>
  </si>
  <si>
    <t>10.</t>
  </si>
  <si>
    <t>11.</t>
  </si>
  <si>
    <t>12.</t>
  </si>
  <si>
    <t>13.</t>
  </si>
  <si>
    <t>14.</t>
  </si>
  <si>
    <t>15.</t>
  </si>
  <si>
    <t>16.</t>
  </si>
  <si>
    <t>当座預金</t>
  </si>
  <si>
    <t>A</t>
    <phoneticPr fontId="2"/>
  </si>
  <si>
    <t>B</t>
    <phoneticPr fontId="2"/>
  </si>
  <si>
    <t>D</t>
    <phoneticPr fontId="2"/>
  </si>
  <si>
    <t>#</t>
    <phoneticPr fontId="2"/>
  </si>
  <si>
    <t>%</t>
    <phoneticPr fontId="2"/>
  </si>
  <si>
    <t>G</t>
    <phoneticPr fontId="2"/>
  </si>
  <si>
    <t>本社</t>
    <rPh sb="0" eb="2">
      <t>ホンシャ</t>
    </rPh>
    <phoneticPr fontId="2"/>
  </si>
  <si>
    <t>部長</t>
    <rPh sb="0" eb="2">
      <t>ブチョウ</t>
    </rPh>
    <phoneticPr fontId="2"/>
  </si>
  <si>
    <t>部長代理</t>
    <rPh sb="0" eb="2">
      <t>ブチョウ</t>
    </rPh>
    <rPh sb="2" eb="4">
      <t>ダイリ</t>
    </rPh>
    <phoneticPr fontId="2"/>
  </si>
  <si>
    <t>次長</t>
    <rPh sb="0" eb="2">
      <t>ジチョウ</t>
    </rPh>
    <phoneticPr fontId="2"/>
  </si>
  <si>
    <t>課長</t>
    <rPh sb="0" eb="2">
      <t>カチョウ</t>
    </rPh>
    <phoneticPr fontId="2"/>
  </si>
  <si>
    <t>担当者</t>
    <rPh sb="0" eb="3">
      <t>タントウシャ</t>
    </rPh>
    <phoneticPr fontId="2"/>
  </si>
  <si>
    <t>支店　営業所</t>
    <rPh sb="0" eb="2">
      <t>シテン</t>
    </rPh>
    <rPh sb="3" eb="6">
      <t>エイギョウショ</t>
    </rPh>
    <phoneticPr fontId="2"/>
  </si>
  <si>
    <t>支店長</t>
    <rPh sb="0" eb="3">
      <t>シテンチョウ</t>
    </rPh>
    <phoneticPr fontId="2"/>
  </si>
  <si>
    <t>営業所長</t>
    <rPh sb="0" eb="2">
      <t>エイギョウ</t>
    </rPh>
    <rPh sb="2" eb="3">
      <t>ショ</t>
    </rPh>
    <rPh sb="3" eb="4">
      <t>チョウ</t>
    </rPh>
    <phoneticPr fontId="2"/>
  </si>
  <si>
    <t>H</t>
    <phoneticPr fontId="2"/>
  </si>
  <si>
    <t>K</t>
    <phoneticPr fontId="2"/>
  </si>
  <si>
    <t>請求者 → 興和 現場代理人 → 興和 地区責任者 → 興和 部門長 → 興和 管理部</t>
    <rPh sb="0" eb="3">
      <t>セイキュウシャ</t>
    </rPh>
    <rPh sb="6" eb="8">
      <t>コウワ</t>
    </rPh>
    <rPh sb="9" eb="11">
      <t>ゲンバ</t>
    </rPh>
    <rPh sb="11" eb="14">
      <t>ダイリニン</t>
    </rPh>
    <rPh sb="17" eb="19">
      <t>コウワ</t>
    </rPh>
    <rPh sb="20" eb="22">
      <t>チク</t>
    </rPh>
    <rPh sb="22" eb="25">
      <t>セキニンシャ</t>
    </rPh>
    <rPh sb="28" eb="30">
      <t>コウワ</t>
    </rPh>
    <rPh sb="31" eb="34">
      <t>ブモンチョウ</t>
    </rPh>
    <rPh sb="37" eb="39">
      <t>コウワ</t>
    </rPh>
    <rPh sb="40" eb="43">
      <t>カンリブ</t>
    </rPh>
    <phoneticPr fontId="2"/>
  </si>
  <si>
    <r>
      <rPr>
        <sz val="18"/>
        <color indexed="8"/>
        <rFont val="ＭＳ Ｐゴシック"/>
        <family val="3"/>
        <charset val="128"/>
      </rPr>
      <t>請　　求　　書</t>
    </r>
    <rPh sb="0" eb="1">
      <t>ショウ</t>
    </rPh>
    <rPh sb="3" eb="4">
      <t>モトム</t>
    </rPh>
    <rPh sb="6" eb="7">
      <t>ショ</t>
    </rPh>
    <phoneticPr fontId="2"/>
  </si>
  <si>
    <r>
      <rPr>
        <u/>
        <sz val="14"/>
        <color indexed="8"/>
        <rFont val="ＭＳ Ｐゴシック"/>
        <family val="3"/>
        <charset val="128"/>
      </rPr>
      <t>株式会社　興和　　　御中</t>
    </r>
    <rPh sb="0" eb="4">
      <t>カブシキガイシャ</t>
    </rPh>
    <rPh sb="5" eb="7">
      <t>コウワ</t>
    </rPh>
    <rPh sb="10" eb="12">
      <t>オンチュウ</t>
    </rPh>
    <phoneticPr fontId="2"/>
  </si>
  <si>
    <r>
      <rPr>
        <sz val="14"/>
        <color indexed="8"/>
        <rFont val="ＭＳ Ｐゴシック"/>
        <family val="3"/>
        <charset val="128"/>
      </rPr>
      <t>請求金額</t>
    </r>
    <rPh sb="0" eb="2">
      <t>セイキュウ</t>
    </rPh>
    <rPh sb="2" eb="4">
      <t>キンガク</t>
    </rPh>
    <phoneticPr fontId="2"/>
  </si>
  <si>
    <r>
      <rPr>
        <sz val="11"/>
        <color indexed="8"/>
        <rFont val="ＭＳ Ｐゴシック"/>
        <family val="3"/>
        <charset val="128"/>
      </rPr>
      <t>請求者</t>
    </r>
    <rPh sb="0" eb="3">
      <t>セイキュウシャ</t>
    </rPh>
    <phoneticPr fontId="2"/>
  </si>
  <si>
    <r>
      <rPr>
        <sz val="11"/>
        <color indexed="8"/>
        <rFont val="ＭＳ Ｐゴシック"/>
        <family val="3"/>
        <charset val="128"/>
      </rPr>
      <t>振込先</t>
    </r>
    <rPh sb="0" eb="2">
      <t>フリコミ</t>
    </rPh>
    <rPh sb="2" eb="3">
      <t>サキ</t>
    </rPh>
    <phoneticPr fontId="2"/>
  </si>
  <si>
    <r>
      <rPr>
        <sz val="11"/>
        <color indexed="8"/>
        <rFont val="ＭＳ Ｐゴシック"/>
        <family val="3"/>
        <charset val="128"/>
      </rPr>
      <t>連絡先</t>
    </r>
    <rPh sb="0" eb="3">
      <t>レンラクサキ</t>
    </rPh>
    <phoneticPr fontId="2"/>
  </si>
  <si>
    <r>
      <rPr>
        <b/>
        <sz val="11"/>
        <color indexed="8"/>
        <rFont val="ＭＳ Ｐゴシック"/>
        <family val="3"/>
        <charset val="128"/>
      </rPr>
      <t>１．請求物件</t>
    </r>
    <rPh sb="2" eb="4">
      <t>セイキュウ</t>
    </rPh>
    <rPh sb="4" eb="6">
      <t>ブッケン</t>
    </rPh>
    <phoneticPr fontId="2"/>
  </si>
  <si>
    <r>
      <rPr>
        <sz val="10"/>
        <color indexed="12"/>
        <rFont val="ＭＳ Ｐゴシック"/>
        <family val="3"/>
        <charset val="128"/>
      </rPr>
      <t>注文番号</t>
    </r>
    <rPh sb="0" eb="2">
      <t>チュウモン</t>
    </rPh>
    <rPh sb="2" eb="4">
      <t>バンゴウ</t>
    </rPh>
    <phoneticPr fontId="2"/>
  </si>
  <si>
    <r>
      <rPr>
        <sz val="10"/>
        <color indexed="12"/>
        <rFont val="ＭＳ Ｐゴシック"/>
        <family val="3"/>
        <charset val="128"/>
      </rPr>
      <t>工事名称</t>
    </r>
    <rPh sb="0" eb="2">
      <t>コウジ</t>
    </rPh>
    <rPh sb="2" eb="4">
      <t>メイショウ</t>
    </rPh>
    <phoneticPr fontId="2"/>
  </si>
  <si>
    <r>
      <rPr>
        <sz val="10"/>
        <color indexed="12"/>
        <rFont val="ＭＳ Ｐゴシック"/>
        <family val="3"/>
        <charset val="128"/>
      </rPr>
      <t>注文内容</t>
    </r>
    <rPh sb="0" eb="2">
      <t>チュウモン</t>
    </rPh>
    <rPh sb="2" eb="4">
      <t>ナイヨウ</t>
    </rPh>
    <phoneticPr fontId="2"/>
  </si>
  <si>
    <r>
      <rPr>
        <b/>
        <sz val="11"/>
        <color indexed="8"/>
        <rFont val="ＭＳ Ｐゴシック"/>
        <family val="3"/>
        <charset val="128"/>
      </rPr>
      <t>２．契約金額</t>
    </r>
    <rPh sb="2" eb="4">
      <t>ケイヤク</t>
    </rPh>
    <rPh sb="4" eb="6">
      <t>キンガク</t>
    </rPh>
    <phoneticPr fontId="2"/>
  </si>
  <si>
    <r>
      <rPr>
        <b/>
        <sz val="11"/>
        <color indexed="8"/>
        <rFont val="ＭＳ Ｐゴシック"/>
        <family val="3"/>
        <charset val="128"/>
      </rPr>
      <t>４．請求金額</t>
    </r>
    <rPh sb="2" eb="4">
      <t>セイキュウ</t>
    </rPh>
    <rPh sb="4" eb="6">
      <t>キンガク</t>
    </rPh>
    <phoneticPr fontId="2"/>
  </si>
  <si>
    <r>
      <rPr>
        <sz val="10"/>
        <color indexed="12"/>
        <rFont val="ＭＳ Ｐゴシック"/>
        <family val="3"/>
        <charset val="128"/>
      </rPr>
      <t>当初契約額</t>
    </r>
    <rPh sb="0" eb="2">
      <t>トウショ</t>
    </rPh>
    <rPh sb="2" eb="4">
      <t>ケイヤク</t>
    </rPh>
    <rPh sb="4" eb="5">
      <t>ガク</t>
    </rPh>
    <phoneticPr fontId="2"/>
  </si>
  <si>
    <r>
      <rPr>
        <sz val="10"/>
        <color indexed="12"/>
        <rFont val="ＭＳ Ｐゴシック"/>
        <family val="3"/>
        <charset val="128"/>
      </rPr>
      <t>変更増減額</t>
    </r>
    <rPh sb="0" eb="2">
      <t>ヘンコウ</t>
    </rPh>
    <rPh sb="2" eb="5">
      <t>ゾウゲンガク</t>
    </rPh>
    <phoneticPr fontId="2"/>
  </si>
  <si>
    <r>
      <rPr>
        <sz val="10"/>
        <color indexed="12"/>
        <rFont val="ＭＳ Ｐゴシック"/>
        <family val="3"/>
        <charset val="128"/>
      </rPr>
      <t>消費税及び地方消費税の税率</t>
    </r>
    <rPh sb="0" eb="2">
      <t>ショウヒ</t>
    </rPh>
    <rPh sb="2" eb="3">
      <t>ゼイ</t>
    </rPh>
    <rPh sb="3" eb="4">
      <t>オヨ</t>
    </rPh>
    <rPh sb="5" eb="7">
      <t>チホウ</t>
    </rPh>
    <rPh sb="7" eb="10">
      <t>ショウヒゼイ</t>
    </rPh>
    <rPh sb="11" eb="13">
      <t>ゼイリツ</t>
    </rPh>
    <phoneticPr fontId="2"/>
  </si>
  <si>
    <r>
      <rPr>
        <sz val="10"/>
        <color indexed="12"/>
        <rFont val="ＭＳ Ｐゴシック"/>
        <family val="3"/>
        <charset val="128"/>
      </rPr>
      <t>前回迄</t>
    </r>
    <r>
      <rPr>
        <sz val="10"/>
        <color indexed="12"/>
        <rFont val="Arial"/>
        <family val="2"/>
      </rPr>
      <t xml:space="preserve"> </t>
    </r>
    <r>
      <rPr>
        <sz val="10"/>
        <color indexed="12"/>
        <rFont val="ＭＳ Ｐゴシック"/>
        <family val="3"/>
        <charset val="128"/>
      </rPr>
      <t>請求金額　（累計請求額⑦）</t>
    </r>
    <rPh sb="0" eb="2">
      <t>ゼンカイ</t>
    </rPh>
    <rPh sb="2" eb="3">
      <t>マデ</t>
    </rPh>
    <rPh sb="4" eb="6">
      <t>セイキュウ</t>
    </rPh>
    <rPh sb="6" eb="8">
      <t>キンガク</t>
    </rPh>
    <rPh sb="10" eb="12">
      <t>ルイケイ</t>
    </rPh>
    <rPh sb="12" eb="14">
      <t>セイキュウ</t>
    </rPh>
    <rPh sb="14" eb="15">
      <t>ガク</t>
    </rPh>
    <phoneticPr fontId="2"/>
  </si>
  <si>
    <r>
      <rPr>
        <b/>
        <sz val="11"/>
        <color indexed="8"/>
        <rFont val="ＭＳ Ｐゴシック"/>
        <family val="3"/>
        <charset val="128"/>
      </rPr>
      <t>３．出来高請求履歴</t>
    </r>
    <rPh sb="2" eb="5">
      <t>デキダカ</t>
    </rPh>
    <rPh sb="5" eb="7">
      <t>セイキュウ</t>
    </rPh>
    <rPh sb="7" eb="9">
      <t>リレキ</t>
    </rPh>
    <phoneticPr fontId="2"/>
  </si>
  <si>
    <r>
      <rPr>
        <sz val="10"/>
        <color indexed="12"/>
        <rFont val="ＭＳ Ｐゴシック"/>
        <family val="3"/>
        <charset val="128"/>
      </rPr>
      <t>出来高
数量</t>
    </r>
    <rPh sb="0" eb="3">
      <t>デキダカ</t>
    </rPh>
    <rPh sb="4" eb="6">
      <t>スウリョウ</t>
    </rPh>
    <phoneticPr fontId="2"/>
  </si>
  <si>
    <r>
      <rPr>
        <sz val="10"/>
        <color indexed="12"/>
        <rFont val="ＭＳ Ｐゴシック"/>
        <family val="3"/>
        <charset val="128"/>
      </rPr>
      <t>累計出来高</t>
    </r>
    <rPh sb="0" eb="2">
      <t>ルイケイ</t>
    </rPh>
    <rPh sb="2" eb="5">
      <t>デキダカ</t>
    </rPh>
    <phoneticPr fontId="2"/>
  </si>
  <si>
    <r>
      <rPr>
        <sz val="10"/>
        <rFont val="ＭＳ Ｐゴシック"/>
        <family val="3"/>
        <charset val="128"/>
      </rPr>
      <t>今回出来高</t>
    </r>
    <rPh sb="0" eb="2">
      <t>コンカイ</t>
    </rPh>
    <rPh sb="2" eb="5">
      <t>デキダカ</t>
    </rPh>
    <phoneticPr fontId="2"/>
  </si>
  <si>
    <r>
      <rPr>
        <sz val="10"/>
        <color indexed="12"/>
        <rFont val="ＭＳ Ｐゴシック"/>
        <family val="3"/>
        <charset val="128"/>
      </rPr>
      <t>①</t>
    </r>
    <phoneticPr fontId="2"/>
  </si>
  <si>
    <r>
      <rPr>
        <sz val="10"/>
        <rFont val="ＭＳ Ｐゴシック"/>
        <family val="3"/>
        <charset val="128"/>
      </rPr>
      <t>②</t>
    </r>
    <phoneticPr fontId="2"/>
  </si>
  <si>
    <r>
      <rPr>
        <sz val="10"/>
        <color indexed="8"/>
        <rFont val="ＭＳ Ｐゴシック"/>
        <family val="3"/>
        <charset val="128"/>
      </rPr>
      <t>金融機関名</t>
    </r>
    <rPh sb="0" eb="2">
      <t>キンユウ</t>
    </rPh>
    <rPh sb="2" eb="4">
      <t>キカン</t>
    </rPh>
    <rPh sb="4" eb="5">
      <t>メイ</t>
    </rPh>
    <phoneticPr fontId="2"/>
  </si>
  <si>
    <r>
      <rPr>
        <sz val="10"/>
        <color indexed="8"/>
        <rFont val="ＭＳ Ｐゴシック"/>
        <family val="3"/>
        <charset val="128"/>
      </rPr>
      <t>金融機関支店名</t>
    </r>
    <rPh sb="0" eb="2">
      <t>キンユウ</t>
    </rPh>
    <rPh sb="2" eb="4">
      <t>キカン</t>
    </rPh>
    <rPh sb="4" eb="6">
      <t>シテン</t>
    </rPh>
    <rPh sb="6" eb="7">
      <t>メイ</t>
    </rPh>
    <phoneticPr fontId="2"/>
  </si>
  <si>
    <r>
      <rPr>
        <sz val="10"/>
        <color indexed="8"/>
        <rFont val="ＭＳ Ｐゴシック"/>
        <family val="3"/>
        <charset val="128"/>
      </rPr>
      <t>預金口座種別</t>
    </r>
    <rPh sb="0" eb="2">
      <t>ヨキン</t>
    </rPh>
    <rPh sb="2" eb="4">
      <t>コウザ</t>
    </rPh>
    <rPh sb="4" eb="6">
      <t>シュベツ</t>
    </rPh>
    <phoneticPr fontId="2"/>
  </si>
  <si>
    <r>
      <rPr>
        <sz val="10"/>
        <color indexed="8"/>
        <rFont val="ＭＳ Ｐゴシック"/>
        <family val="3"/>
        <charset val="128"/>
      </rPr>
      <t>預金口座番号</t>
    </r>
    <rPh sb="0" eb="2">
      <t>ヨキン</t>
    </rPh>
    <rPh sb="2" eb="4">
      <t>コウザ</t>
    </rPh>
    <rPh sb="4" eb="6">
      <t>バンゴウ</t>
    </rPh>
    <phoneticPr fontId="2"/>
  </si>
  <si>
    <r>
      <rPr>
        <sz val="10"/>
        <color indexed="8"/>
        <rFont val="ＭＳ Ｐゴシック"/>
        <family val="3"/>
        <charset val="128"/>
      </rPr>
      <t>預金口座名義</t>
    </r>
    <rPh sb="0" eb="2">
      <t>ヨキン</t>
    </rPh>
    <rPh sb="2" eb="4">
      <t>コウザ</t>
    </rPh>
    <rPh sb="4" eb="6">
      <t>メイギ</t>
    </rPh>
    <phoneticPr fontId="2"/>
  </si>
  <si>
    <r>
      <rPr>
        <sz val="10"/>
        <color indexed="8"/>
        <rFont val="ＭＳ Ｐゴシック"/>
        <family val="3"/>
        <charset val="128"/>
      </rPr>
      <t>累計出来高　（累計出来高①）</t>
    </r>
    <rPh sb="0" eb="2">
      <t>ルイケイ</t>
    </rPh>
    <rPh sb="2" eb="5">
      <t>デキダカ</t>
    </rPh>
    <rPh sb="7" eb="9">
      <t>ルイケイ</t>
    </rPh>
    <rPh sb="9" eb="12">
      <t>デキダカ</t>
    </rPh>
    <phoneticPr fontId="2"/>
  </si>
  <si>
    <r>
      <rPr>
        <sz val="10"/>
        <color indexed="8"/>
        <rFont val="ＭＳ Ｐゴシック"/>
        <family val="3"/>
        <charset val="128"/>
      </rPr>
      <t>今回出来高　（今回出来高②）</t>
    </r>
    <rPh sb="0" eb="2">
      <t>コンカイ</t>
    </rPh>
    <rPh sb="2" eb="5">
      <t>デキダカ</t>
    </rPh>
    <rPh sb="7" eb="9">
      <t>コンカイ</t>
    </rPh>
    <rPh sb="9" eb="12">
      <t>デキダカ</t>
    </rPh>
    <phoneticPr fontId="2"/>
  </si>
  <si>
    <r>
      <rPr>
        <sz val="10"/>
        <color indexed="8"/>
        <rFont val="ＭＳ Ｐゴシック"/>
        <family val="3"/>
        <charset val="128"/>
      </rPr>
      <t>現在契約額　（税抜）</t>
    </r>
    <rPh sb="0" eb="2">
      <t>ゲンザイ</t>
    </rPh>
    <rPh sb="2" eb="4">
      <t>ケイヤク</t>
    </rPh>
    <rPh sb="4" eb="5">
      <t>ガク</t>
    </rPh>
    <rPh sb="7" eb="9">
      <t>ヌキ</t>
    </rPh>
    <phoneticPr fontId="2"/>
  </si>
  <si>
    <r>
      <rPr>
        <sz val="10"/>
        <color indexed="8"/>
        <rFont val="ＭＳ Ｐゴシック"/>
        <family val="3"/>
        <charset val="128"/>
      </rPr>
      <t>消費税及び地方消費税額</t>
    </r>
    <rPh sb="0" eb="2">
      <t>ショウヒ</t>
    </rPh>
    <rPh sb="2" eb="3">
      <t>ゼイ</t>
    </rPh>
    <rPh sb="3" eb="4">
      <t>オヨ</t>
    </rPh>
    <rPh sb="5" eb="7">
      <t>チホウ</t>
    </rPh>
    <rPh sb="7" eb="10">
      <t>ショウヒゼイ</t>
    </rPh>
    <rPh sb="10" eb="11">
      <t>ガク</t>
    </rPh>
    <phoneticPr fontId="2"/>
  </si>
  <si>
    <r>
      <rPr>
        <sz val="10"/>
        <color indexed="8"/>
        <rFont val="ＭＳ Ｐゴシック"/>
        <family val="3"/>
        <charset val="128"/>
      </rPr>
      <t>現在契約額　（税込）</t>
    </r>
    <rPh sb="0" eb="2">
      <t>ゲンザイ</t>
    </rPh>
    <rPh sb="2" eb="4">
      <t>ケイヤク</t>
    </rPh>
    <rPh sb="4" eb="5">
      <t>ガク</t>
    </rPh>
    <rPh sb="7" eb="9">
      <t>コミ</t>
    </rPh>
    <phoneticPr fontId="2"/>
  </si>
  <si>
    <r>
      <rPr>
        <sz val="10"/>
        <color indexed="8"/>
        <rFont val="ＭＳ Ｐゴシック"/>
        <family val="3"/>
        <charset val="128"/>
      </rPr>
      <t>差引請求可能額　（差引請求可能額⑨）</t>
    </r>
    <rPh sb="0" eb="2">
      <t>サシヒキ</t>
    </rPh>
    <rPh sb="2" eb="4">
      <t>セイキュウ</t>
    </rPh>
    <rPh sb="4" eb="6">
      <t>カノウ</t>
    </rPh>
    <rPh sb="6" eb="7">
      <t>ガク</t>
    </rPh>
    <rPh sb="9" eb="11">
      <t>サシヒキ</t>
    </rPh>
    <rPh sb="11" eb="13">
      <t>セイキュウ</t>
    </rPh>
    <rPh sb="13" eb="15">
      <t>カノウ</t>
    </rPh>
    <rPh sb="15" eb="16">
      <t>ガク</t>
    </rPh>
    <phoneticPr fontId="2"/>
  </si>
  <si>
    <r>
      <rPr>
        <sz val="10"/>
        <color indexed="8"/>
        <rFont val="ＭＳ Ｐゴシック"/>
        <family val="3"/>
        <charset val="128"/>
      </rPr>
      <t>ア．契約本体額</t>
    </r>
    <rPh sb="2" eb="4">
      <t>ケイヤク</t>
    </rPh>
    <rPh sb="4" eb="6">
      <t>ホンタイ</t>
    </rPh>
    <rPh sb="6" eb="7">
      <t>ガク</t>
    </rPh>
    <phoneticPr fontId="2"/>
  </si>
  <si>
    <r>
      <rPr>
        <sz val="10"/>
        <color indexed="8"/>
        <rFont val="ＭＳ Ｐゴシック"/>
        <family val="3"/>
        <charset val="128"/>
      </rPr>
      <t>イ．契約消費税額</t>
    </r>
    <rPh sb="2" eb="4">
      <t>ケイヤク</t>
    </rPh>
    <rPh sb="4" eb="6">
      <t>ショウヒ</t>
    </rPh>
    <rPh sb="6" eb="7">
      <t>ゼイ</t>
    </rPh>
    <rPh sb="7" eb="8">
      <t>ガク</t>
    </rPh>
    <phoneticPr fontId="2"/>
  </si>
  <si>
    <r>
      <rPr>
        <sz val="10"/>
        <color indexed="8"/>
        <rFont val="ＭＳ Ｐゴシック"/>
        <family val="3"/>
        <charset val="128"/>
      </rPr>
      <t>ウ．請求額合計　（ア＋イ）</t>
    </r>
    <rPh sb="2" eb="4">
      <t>セイキュウ</t>
    </rPh>
    <rPh sb="4" eb="5">
      <t>ガク</t>
    </rPh>
    <rPh sb="5" eb="7">
      <t>ゴウケイ</t>
    </rPh>
    <phoneticPr fontId="2"/>
  </si>
  <si>
    <r>
      <rPr>
        <sz val="10"/>
        <color indexed="8"/>
        <rFont val="ＭＳ Ｐゴシック"/>
        <family val="3"/>
        <charset val="128"/>
      </rPr>
      <t>契約残高</t>
    </r>
    <rPh sb="0" eb="2">
      <t>ケイヤク</t>
    </rPh>
    <rPh sb="2" eb="4">
      <t>ザンダカ</t>
    </rPh>
    <phoneticPr fontId="2"/>
  </si>
  <si>
    <r>
      <rPr>
        <sz val="10"/>
        <color indexed="8"/>
        <rFont val="ＭＳ Ｐゴシック"/>
        <family val="3"/>
        <charset val="128"/>
      </rPr>
      <t>累計消費税</t>
    </r>
    <rPh sb="0" eb="2">
      <t>ルイケイ</t>
    </rPh>
    <rPh sb="2" eb="4">
      <t>ショウヒ</t>
    </rPh>
    <rPh sb="4" eb="5">
      <t>ゼイ</t>
    </rPh>
    <phoneticPr fontId="2"/>
  </si>
  <si>
    <r>
      <rPr>
        <sz val="10"/>
        <color indexed="8"/>
        <rFont val="ＭＳ Ｐゴシック"/>
        <family val="3"/>
        <charset val="128"/>
      </rPr>
      <t>今回消費税</t>
    </r>
    <rPh sb="0" eb="2">
      <t>コンカイ</t>
    </rPh>
    <rPh sb="2" eb="4">
      <t>ショウヒ</t>
    </rPh>
    <rPh sb="4" eb="5">
      <t>ゼイ</t>
    </rPh>
    <phoneticPr fontId="2"/>
  </si>
  <si>
    <r>
      <rPr>
        <sz val="10"/>
        <color indexed="8"/>
        <rFont val="ＭＳ Ｐゴシック"/>
        <family val="3"/>
        <charset val="128"/>
      </rPr>
      <t>累計請求額</t>
    </r>
    <rPh sb="0" eb="2">
      <t>ルイケイ</t>
    </rPh>
    <rPh sb="2" eb="4">
      <t>セイキュウ</t>
    </rPh>
    <rPh sb="4" eb="5">
      <t>ガク</t>
    </rPh>
    <phoneticPr fontId="2"/>
  </si>
  <si>
    <r>
      <rPr>
        <sz val="10"/>
        <color indexed="8"/>
        <rFont val="ＭＳ Ｐゴシック"/>
        <family val="3"/>
        <charset val="128"/>
      </rPr>
      <t>今回請求額</t>
    </r>
    <rPh sb="0" eb="2">
      <t>コンカイ</t>
    </rPh>
    <rPh sb="2" eb="4">
      <t>セイキュウ</t>
    </rPh>
    <rPh sb="4" eb="5">
      <t>ガク</t>
    </rPh>
    <phoneticPr fontId="2"/>
  </si>
  <si>
    <r>
      <rPr>
        <sz val="10"/>
        <color indexed="8"/>
        <rFont val="ＭＳ Ｐゴシック"/>
        <family val="3"/>
        <charset val="128"/>
      </rPr>
      <t>差引
請求可能額</t>
    </r>
    <rPh sb="0" eb="2">
      <t>サシヒキ</t>
    </rPh>
    <rPh sb="3" eb="5">
      <t>セイキュウ</t>
    </rPh>
    <rPh sb="5" eb="7">
      <t>カノウ</t>
    </rPh>
    <rPh sb="7" eb="8">
      <t>ガク</t>
    </rPh>
    <phoneticPr fontId="2"/>
  </si>
  <si>
    <r>
      <rPr>
        <sz val="10"/>
        <color indexed="8"/>
        <rFont val="ＭＳ Ｐゴシック"/>
        <family val="3"/>
        <charset val="128"/>
      </rPr>
      <t>③</t>
    </r>
    <phoneticPr fontId="2"/>
  </si>
  <si>
    <r>
      <rPr>
        <sz val="10"/>
        <color indexed="8"/>
        <rFont val="ＭＳ Ｐゴシック"/>
        <family val="3"/>
        <charset val="128"/>
      </rPr>
      <t>④</t>
    </r>
    <phoneticPr fontId="2"/>
  </si>
  <si>
    <r>
      <rPr>
        <sz val="10"/>
        <color indexed="8"/>
        <rFont val="ＭＳ Ｐゴシック"/>
        <family val="3"/>
        <charset val="128"/>
      </rPr>
      <t>⑤</t>
    </r>
    <phoneticPr fontId="2"/>
  </si>
  <si>
    <r>
      <rPr>
        <sz val="10"/>
        <color indexed="8"/>
        <rFont val="ＭＳ Ｐゴシック"/>
        <family val="3"/>
        <charset val="128"/>
      </rPr>
      <t>⑥</t>
    </r>
    <phoneticPr fontId="2"/>
  </si>
  <si>
    <r>
      <rPr>
        <sz val="10"/>
        <color indexed="8"/>
        <rFont val="ＭＳ Ｐゴシック"/>
        <family val="3"/>
        <charset val="128"/>
      </rPr>
      <t>⑦</t>
    </r>
    <phoneticPr fontId="2"/>
  </si>
  <si>
    <r>
      <rPr>
        <sz val="10"/>
        <color indexed="8"/>
        <rFont val="ＭＳ Ｐゴシック"/>
        <family val="3"/>
        <charset val="128"/>
      </rPr>
      <t>⑧</t>
    </r>
    <phoneticPr fontId="2"/>
  </si>
  <si>
    <r>
      <rPr>
        <sz val="10"/>
        <color indexed="8"/>
        <rFont val="ＭＳ Ｐゴシック"/>
        <family val="3"/>
        <charset val="128"/>
      </rPr>
      <t>⑨</t>
    </r>
    <phoneticPr fontId="2"/>
  </si>
  <si>
    <r>
      <t>C</t>
    </r>
    <r>
      <rPr>
        <sz val="10"/>
        <color indexed="8"/>
        <rFont val="ＭＳ Ｐゴシック"/>
        <family val="3"/>
        <charset val="128"/>
      </rPr>
      <t>－①</t>
    </r>
    <phoneticPr fontId="2"/>
  </si>
  <si>
    <r>
      <rPr>
        <sz val="10"/>
        <color indexed="8"/>
        <rFont val="ＭＳ Ｐゴシック"/>
        <family val="3"/>
        <charset val="128"/>
      </rPr>
      <t>②＋⑤</t>
    </r>
    <phoneticPr fontId="2"/>
  </si>
  <si>
    <r>
      <rPr>
        <sz val="10"/>
        <color indexed="8"/>
        <rFont val="ＭＳ Ｐゴシック"/>
        <family val="3"/>
        <charset val="128"/>
      </rPr>
      <t>③＋⑥</t>
    </r>
    <phoneticPr fontId="2"/>
  </si>
  <si>
    <r>
      <rPr>
        <sz val="10"/>
        <color indexed="8"/>
        <rFont val="ＭＳ Ｐゴシック"/>
        <family val="3"/>
        <charset val="128"/>
      </rPr>
      <t>（</t>
    </r>
    <r>
      <rPr>
        <sz val="10"/>
        <color indexed="8"/>
        <rFont val="Arial"/>
        <family val="2"/>
      </rPr>
      <t xml:space="preserve"> </t>
    </r>
    <r>
      <rPr>
        <sz val="10"/>
        <color indexed="8"/>
        <rFont val="ＭＳ Ｐゴシック"/>
        <family val="3"/>
        <charset val="128"/>
      </rPr>
      <t>工</t>
    </r>
    <r>
      <rPr>
        <sz val="10"/>
        <color indexed="8"/>
        <rFont val="Arial"/>
        <family val="2"/>
      </rPr>
      <t xml:space="preserve"> </t>
    </r>
    <r>
      <rPr>
        <sz val="10"/>
        <color indexed="8"/>
        <rFont val="ＭＳ Ｐゴシック"/>
        <family val="3"/>
        <charset val="128"/>
      </rPr>
      <t>事</t>
    </r>
    <r>
      <rPr>
        <sz val="10"/>
        <color indexed="8"/>
        <rFont val="Arial"/>
        <family val="2"/>
      </rPr>
      <t xml:space="preserve"> </t>
    </r>
    <r>
      <rPr>
        <sz val="10"/>
        <color indexed="8"/>
        <rFont val="ＭＳ Ｐゴシック"/>
        <family val="3"/>
        <charset val="128"/>
      </rPr>
      <t>請</t>
    </r>
    <r>
      <rPr>
        <sz val="10"/>
        <color indexed="8"/>
        <rFont val="Arial"/>
        <family val="2"/>
      </rPr>
      <t xml:space="preserve"> </t>
    </r>
    <r>
      <rPr>
        <sz val="10"/>
        <color indexed="8"/>
        <rFont val="ＭＳ Ｐゴシック"/>
        <family val="3"/>
        <charset val="128"/>
      </rPr>
      <t>負</t>
    </r>
    <r>
      <rPr>
        <sz val="10"/>
        <color indexed="8"/>
        <rFont val="Arial"/>
        <family val="2"/>
      </rPr>
      <t xml:space="preserve"> </t>
    </r>
    <r>
      <rPr>
        <sz val="10"/>
        <color indexed="8"/>
        <rFont val="ＭＳ Ｐゴシック"/>
        <family val="3"/>
        <charset val="128"/>
      </rPr>
      <t>）</t>
    </r>
    <rPh sb="2" eb="3">
      <t>コウ</t>
    </rPh>
    <rPh sb="4" eb="5">
      <t>コト</t>
    </rPh>
    <rPh sb="6" eb="7">
      <t>ショウ</t>
    </rPh>
    <rPh sb="8" eb="9">
      <t>フ</t>
    </rPh>
    <phoneticPr fontId="2"/>
  </si>
  <si>
    <r>
      <rPr>
        <sz val="10"/>
        <color indexed="8"/>
        <rFont val="ＭＳ Ｐゴシック"/>
        <family val="3"/>
        <charset val="128"/>
      </rPr>
      <t>②</t>
    </r>
    <r>
      <rPr>
        <sz val="10"/>
        <color indexed="8"/>
        <rFont val="Arial"/>
        <family val="2"/>
      </rPr>
      <t>×D</t>
    </r>
    <phoneticPr fontId="2"/>
  </si>
  <si>
    <r>
      <rPr>
        <sz val="10"/>
        <color indexed="8"/>
        <rFont val="ＭＳ Ｐゴシック"/>
        <family val="3"/>
        <charset val="128"/>
      </rPr>
      <t>ﾖｷﾝｺｳｻﾞﾒｲｷﾞ</t>
    </r>
    <phoneticPr fontId="2"/>
  </si>
  <si>
    <r>
      <t>C</t>
    </r>
    <r>
      <rPr>
        <sz val="10"/>
        <color indexed="8"/>
        <rFont val="ＭＳ Ｐゴシック"/>
        <family val="3"/>
        <charset val="128"/>
      </rPr>
      <t>　（</t>
    </r>
    <r>
      <rPr>
        <sz val="10"/>
        <color indexed="8"/>
        <rFont val="Arial"/>
        <family val="2"/>
      </rPr>
      <t>A</t>
    </r>
    <r>
      <rPr>
        <sz val="10"/>
        <color indexed="8"/>
        <rFont val="ＭＳ Ｐゴシック"/>
        <family val="3"/>
        <charset val="128"/>
      </rPr>
      <t>＋</t>
    </r>
    <r>
      <rPr>
        <sz val="10"/>
        <color indexed="8"/>
        <rFont val="Arial"/>
        <family val="2"/>
      </rPr>
      <t>B</t>
    </r>
    <r>
      <rPr>
        <sz val="10"/>
        <color indexed="8"/>
        <rFont val="ＭＳ Ｐゴシック"/>
        <family val="3"/>
        <charset val="128"/>
      </rPr>
      <t>）</t>
    </r>
    <phoneticPr fontId="2"/>
  </si>
  <si>
    <r>
      <t>I</t>
    </r>
    <r>
      <rPr>
        <sz val="10"/>
        <color indexed="8"/>
        <rFont val="ＭＳ Ｐゴシック"/>
        <family val="3"/>
        <charset val="128"/>
      </rPr>
      <t>　（</t>
    </r>
    <r>
      <rPr>
        <sz val="10"/>
        <color indexed="8"/>
        <rFont val="Arial"/>
        <family val="2"/>
      </rPr>
      <t>H×D</t>
    </r>
    <r>
      <rPr>
        <sz val="10"/>
        <color indexed="8"/>
        <rFont val="ＭＳ Ｐゴシック"/>
        <family val="3"/>
        <charset val="128"/>
      </rPr>
      <t>）</t>
    </r>
    <phoneticPr fontId="2"/>
  </si>
  <si>
    <r>
      <t>E</t>
    </r>
    <r>
      <rPr>
        <sz val="10"/>
        <color indexed="8"/>
        <rFont val="ＭＳ Ｐゴシック"/>
        <family val="3"/>
        <charset val="128"/>
      </rPr>
      <t>　（</t>
    </r>
    <r>
      <rPr>
        <sz val="10"/>
        <color indexed="8"/>
        <rFont val="Arial"/>
        <family val="2"/>
      </rPr>
      <t>C×D</t>
    </r>
    <r>
      <rPr>
        <sz val="10"/>
        <color indexed="8"/>
        <rFont val="ＭＳ Ｐゴシック"/>
        <family val="3"/>
        <charset val="128"/>
      </rPr>
      <t>）</t>
    </r>
    <phoneticPr fontId="2"/>
  </si>
  <si>
    <r>
      <t>F</t>
    </r>
    <r>
      <rPr>
        <sz val="10"/>
        <color indexed="8"/>
        <rFont val="ＭＳ Ｐゴシック"/>
        <family val="3"/>
        <charset val="128"/>
      </rPr>
      <t>　（</t>
    </r>
    <r>
      <rPr>
        <sz val="10"/>
        <color indexed="8"/>
        <rFont val="Arial"/>
        <family val="2"/>
      </rPr>
      <t>C</t>
    </r>
    <r>
      <rPr>
        <sz val="10"/>
        <color indexed="8"/>
        <rFont val="ＭＳ Ｐゴシック"/>
        <family val="3"/>
        <charset val="128"/>
      </rPr>
      <t>＋</t>
    </r>
    <r>
      <rPr>
        <sz val="10"/>
        <color indexed="8"/>
        <rFont val="Arial"/>
        <family val="2"/>
      </rPr>
      <t>E</t>
    </r>
    <r>
      <rPr>
        <sz val="10"/>
        <color indexed="8"/>
        <rFont val="ＭＳ Ｐゴシック"/>
        <family val="3"/>
        <charset val="128"/>
      </rPr>
      <t>）</t>
    </r>
    <phoneticPr fontId="2"/>
  </si>
  <si>
    <r>
      <t>L</t>
    </r>
    <r>
      <rPr>
        <sz val="10"/>
        <color indexed="8"/>
        <rFont val="ＭＳ Ｐゴシック"/>
        <family val="3"/>
        <charset val="128"/>
      </rPr>
      <t>　（</t>
    </r>
    <r>
      <rPr>
        <sz val="10"/>
        <color indexed="8"/>
        <rFont val="Arial"/>
        <family val="2"/>
      </rPr>
      <t>F-J-K</t>
    </r>
    <r>
      <rPr>
        <sz val="10"/>
        <color indexed="8"/>
        <rFont val="ＭＳ Ｐゴシック"/>
        <family val="3"/>
        <charset val="128"/>
      </rPr>
      <t>）</t>
    </r>
    <phoneticPr fontId="2"/>
  </si>
  <si>
    <t>１．最新バージョン</t>
    <rPh sb="2" eb="4">
      <t>サイシン</t>
    </rPh>
    <phoneticPr fontId="2"/>
  </si>
  <si>
    <t>２．支払決済承認欄</t>
    <rPh sb="2" eb="4">
      <t>シハライ</t>
    </rPh>
    <rPh sb="4" eb="6">
      <t>ケッサイ</t>
    </rPh>
    <rPh sb="6" eb="8">
      <t>ショウニン</t>
    </rPh>
    <rPh sb="8" eb="9">
      <t>ラン</t>
    </rPh>
    <phoneticPr fontId="2"/>
  </si>
  <si>
    <t>３．文書流通経路</t>
    <rPh sb="2" eb="4">
      <t>ブンショ</t>
    </rPh>
    <rPh sb="4" eb="6">
      <t>リュウツウ</t>
    </rPh>
    <rPh sb="6" eb="8">
      <t>ケイロ</t>
    </rPh>
    <phoneticPr fontId="2"/>
  </si>
  <si>
    <t>取極請求書様式　各種設定シート</t>
    <rPh sb="0" eb="2">
      <t>トリキ</t>
    </rPh>
    <rPh sb="2" eb="5">
      <t>セイキュウショ</t>
    </rPh>
    <rPh sb="5" eb="7">
      <t>ヨウシキ</t>
    </rPh>
    <rPh sb="8" eb="10">
      <t>カクシュ</t>
    </rPh>
    <rPh sb="10" eb="12">
      <t>セッテイ</t>
    </rPh>
    <phoneticPr fontId="2"/>
  </si>
  <si>
    <t>４．基本情報が未入力であった場合の表示</t>
    <rPh sb="2" eb="4">
      <t>キホン</t>
    </rPh>
    <rPh sb="4" eb="6">
      <t>ジョウホウ</t>
    </rPh>
    <rPh sb="7" eb="10">
      <t>ミニュウリョク</t>
    </rPh>
    <rPh sb="14" eb="16">
      <t>バアイ</t>
    </rPh>
    <rPh sb="17" eb="19">
      <t>ヒョウジ</t>
    </rPh>
    <phoneticPr fontId="2"/>
  </si>
  <si>
    <t>基本情報が未入力です</t>
    <rPh sb="0" eb="2">
      <t>キホン</t>
    </rPh>
    <rPh sb="2" eb="4">
      <t>ジョウホウ</t>
    </rPh>
    <rPh sb="5" eb="8">
      <t>ミニュウリョク</t>
    </rPh>
    <phoneticPr fontId="2"/>
  </si>
  <si>
    <r>
      <rPr>
        <b/>
        <sz val="10"/>
        <color indexed="8"/>
        <rFont val="ＭＳ Ｐゴシック"/>
        <family val="3"/>
        <charset val="128"/>
      </rPr>
      <t>今回請求額　（今回請求額⑧）</t>
    </r>
    <rPh sb="0" eb="2">
      <t>コンカイ</t>
    </rPh>
    <rPh sb="2" eb="4">
      <t>セイキュウ</t>
    </rPh>
    <rPh sb="4" eb="5">
      <t>ガク</t>
    </rPh>
    <rPh sb="7" eb="9">
      <t>コンカイ</t>
    </rPh>
    <rPh sb="9" eb="11">
      <t>セイキュウ</t>
    </rPh>
    <rPh sb="11" eb="12">
      <t>ガク</t>
    </rPh>
    <phoneticPr fontId="2"/>
  </si>
  <si>
    <r>
      <t>J</t>
    </r>
    <r>
      <rPr>
        <b/>
        <sz val="10"/>
        <color indexed="8"/>
        <rFont val="ＭＳ Ｐゴシック"/>
        <family val="3"/>
        <charset val="128"/>
      </rPr>
      <t>　（</t>
    </r>
    <r>
      <rPr>
        <b/>
        <sz val="10"/>
        <color indexed="8"/>
        <rFont val="Arial"/>
        <family val="2"/>
      </rPr>
      <t>H</t>
    </r>
    <r>
      <rPr>
        <b/>
        <sz val="10"/>
        <color indexed="8"/>
        <rFont val="ＭＳ Ｐゴシック"/>
        <family val="3"/>
        <charset val="128"/>
      </rPr>
      <t>＋</t>
    </r>
    <r>
      <rPr>
        <b/>
        <sz val="10"/>
        <color indexed="8"/>
        <rFont val="Arial"/>
        <family val="2"/>
      </rPr>
      <t>I</t>
    </r>
    <r>
      <rPr>
        <b/>
        <sz val="10"/>
        <color indexed="8"/>
        <rFont val="ＭＳ Ｐゴシック"/>
        <family val="3"/>
        <charset val="128"/>
      </rPr>
      <t>）</t>
    </r>
    <phoneticPr fontId="2"/>
  </si>
  <si>
    <t>○○建設　株式会社</t>
    <rPh sb="2" eb="4">
      <t>ケンセツ</t>
    </rPh>
    <rPh sb="5" eb="9">
      <t>カブシキガイシャ</t>
    </rPh>
    <phoneticPr fontId="2"/>
  </si>
  <si>
    <t>○○部　△△課</t>
    <rPh sb="2" eb="3">
      <t>ブ</t>
    </rPh>
    <rPh sb="6" eb="7">
      <t>カ</t>
    </rPh>
    <phoneticPr fontId="2"/>
  </si>
  <si>
    <t>××　××</t>
    <phoneticPr fontId="2"/>
  </si>
  <si>
    <t>999-999-9999</t>
    <phoneticPr fontId="2"/>
  </si>
  <si>
    <t>○○銀行</t>
    <rPh sb="2" eb="4">
      <t>ギンコウ</t>
    </rPh>
    <phoneticPr fontId="2"/>
  </si>
  <si>
    <t>□□支店</t>
    <rPh sb="2" eb="4">
      <t>シテン</t>
    </rPh>
    <phoneticPr fontId="2"/>
  </si>
  <si>
    <t>ﾏﾙﾏﾙｹﾝｾﾂ.ｶ</t>
    <phoneticPr fontId="2"/>
  </si>
  <si>
    <r>
      <rPr>
        <sz val="10"/>
        <rFont val="ＭＳ Ｐゴシック"/>
        <family val="3"/>
        <charset val="128"/>
      </rPr>
      <t>注文番号</t>
    </r>
    <rPh sb="0" eb="2">
      <t>チュウモン</t>
    </rPh>
    <rPh sb="2" eb="4">
      <t>バンゴウ</t>
    </rPh>
    <phoneticPr fontId="2"/>
  </si>
  <si>
    <r>
      <rPr>
        <sz val="10"/>
        <rFont val="ＭＳ Ｐゴシック"/>
        <family val="3"/>
        <charset val="128"/>
      </rPr>
      <t>工事名称</t>
    </r>
    <rPh sb="0" eb="2">
      <t>コウジ</t>
    </rPh>
    <rPh sb="2" eb="4">
      <t>メイショウ</t>
    </rPh>
    <phoneticPr fontId="2"/>
  </si>
  <si>
    <r>
      <rPr>
        <sz val="10"/>
        <rFont val="ＭＳ Ｐゴシック"/>
        <family val="3"/>
        <charset val="128"/>
      </rPr>
      <t>注文内容</t>
    </r>
    <rPh sb="0" eb="2">
      <t>チュウモン</t>
    </rPh>
    <rPh sb="2" eb="4">
      <t>ナイヨウ</t>
    </rPh>
    <phoneticPr fontId="2"/>
  </si>
  <si>
    <r>
      <rPr>
        <sz val="10"/>
        <rFont val="ＭＳ Ｐゴシック"/>
        <family val="3"/>
        <charset val="128"/>
      </rPr>
      <t>当初契約額</t>
    </r>
    <rPh sb="0" eb="2">
      <t>トウショ</t>
    </rPh>
    <rPh sb="2" eb="4">
      <t>ケイヤク</t>
    </rPh>
    <rPh sb="4" eb="5">
      <t>ガク</t>
    </rPh>
    <phoneticPr fontId="2"/>
  </si>
  <si>
    <r>
      <rPr>
        <sz val="10"/>
        <rFont val="ＭＳ Ｐゴシック"/>
        <family val="3"/>
        <charset val="128"/>
      </rPr>
      <t>変更増減額</t>
    </r>
    <rPh sb="0" eb="2">
      <t>ヘンコウ</t>
    </rPh>
    <rPh sb="2" eb="5">
      <t>ゾウゲンガク</t>
    </rPh>
    <phoneticPr fontId="2"/>
  </si>
  <si>
    <r>
      <rPr>
        <sz val="10"/>
        <rFont val="ＭＳ Ｐゴシック"/>
        <family val="3"/>
        <charset val="128"/>
      </rPr>
      <t>現在契約額　（税抜）</t>
    </r>
    <rPh sb="0" eb="2">
      <t>ゲンザイ</t>
    </rPh>
    <rPh sb="2" eb="4">
      <t>ケイヤク</t>
    </rPh>
    <rPh sb="4" eb="5">
      <t>ガク</t>
    </rPh>
    <rPh sb="7" eb="9">
      <t>ヌキ</t>
    </rPh>
    <phoneticPr fontId="2"/>
  </si>
  <si>
    <r>
      <rPr>
        <sz val="10"/>
        <rFont val="ＭＳ Ｐゴシック"/>
        <family val="3"/>
        <charset val="128"/>
      </rPr>
      <t>消費税及び地方消費税の税率</t>
    </r>
    <rPh sb="0" eb="2">
      <t>ショウヒ</t>
    </rPh>
    <rPh sb="2" eb="3">
      <t>ゼイ</t>
    </rPh>
    <rPh sb="3" eb="4">
      <t>オヨ</t>
    </rPh>
    <rPh sb="5" eb="7">
      <t>チホウ</t>
    </rPh>
    <rPh sb="7" eb="10">
      <t>ショウヒゼイ</t>
    </rPh>
    <rPh sb="11" eb="13">
      <t>ゼイリツ</t>
    </rPh>
    <phoneticPr fontId="2"/>
  </si>
  <si>
    <r>
      <rPr>
        <sz val="10"/>
        <rFont val="ＭＳ Ｐゴシック"/>
        <family val="3"/>
        <charset val="128"/>
      </rPr>
      <t>消費税及び地方消費税額</t>
    </r>
    <rPh sb="0" eb="2">
      <t>ショウヒ</t>
    </rPh>
    <rPh sb="2" eb="3">
      <t>ゼイ</t>
    </rPh>
    <rPh sb="3" eb="4">
      <t>オヨ</t>
    </rPh>
    <rPh sb="5" eb="7">
      <t>チホウ</t>
    </rPh>
    <rPh sb="7" eb="10">
      <t>ショウヒゼイ</t>
    </rPh>
    <rPh sb="10" eb="11">
      <t>ガク</t>
    </rPh>
    <phoneticPr fontId="2"/>
  </si>
  <si>
    <r>
      <rPr>
        <sz val="10"/>
        <rFont val="ＭＳ Ｐゴシック"/>
        <family val="3"/>
        <charset val="128"/>
      </rPr>
      <t>現在契約額　（税込）</t>
    </r>
    <rPh sb="0" eb="2">
      <t>ゲンザイ</t>
    </rPh>
    <rPh sb="2" eb="4">
      <t>ケイヤク</t>
    </rPh>
    <rPh sb="4" eb="5">
      <t>ガク</t>
    </rPh>
    <rPh sb="7" eb="9">
      <t>コミ</t>
    </rPh>
    <phoneticPr fontId="2"/>
  </si>
  <si>
    <r>
      <rPr>
        <sz val="10"/>
        <rFont val="ＭＳ Ｐゴシック"/>
        <family val="3"/>
        <charset val="128"/>
      </rPr>
      <t>累計出来高　（累計出来高①）</t>
    </r>
    <rPh sb="0" eb="2">
      <t>ルイケイ</t>
    </rPh>
    <rPh sb="2" eb="5">
      <t>デキダカ</t>
    </rPh>
    <rPh sb="7" eb="9">
      <t>ルイケイ</t>
    </rPh>
    <rPh sb="9" eb="12">
      <t>デキダカ</t>
    </rPh>
    <phoneticPr fontId="2"/>
  </si>
  <si>
    <r>
      <rPr>
        <sz val="10"/>
        <rFont val="ＭＳ Ｐゴシック"/>
        <family val="3"/>
        <charset val="128"/>
      </rPr>
      <t>今回出来高　（今回出来高②）</t>
    </r>
    <rPh sb="0" eb="2">
      <t>コンカイ</t>
    </rPh>
    <rPh sb="2" eb="5">
      <t>デキダカ</t>
    </rPh>
    <rPh sb="7" eb="9">
      <t>コンカイ</t>
    </rPh>
    <rPh sb="9" eb="12">
      <t>デキダカ</t>
    </rPh>
    <phoneticPr fontId="2"/>
  </si>
  <si>
    <r>
      <rPr>
        <sz val="10"/>
        <rFont val="ＭＳ Ｐゴシック"/>
        <family val="3"/>
        <charset val="128"/>
      </rPr>
      <t>今回消費税　（今回消費税⑤）</t>
    </r>
    <rPh sb="0" eb="2">
      <t>コンカイ</t>
    </rPh>
    <rPh sb="2" eb="4">
      <t>ショウヒ</t>
    </rPh>
    <rPh sb="4" eb="5">
      <t>ゼイ</t>
    </rPh>
    <rPh sb="7" eb="9">
      <t>コンカイ</t>
    </rPh>
    <rPh sb="9" eb="11">
      <t>ショウヒ</t>
    </rPh>
    <rPh sb="11" eb="12">
      <t>ゼイ</t>
    </rPh>
    <phoneticPr fontId="2"/>
  </si>
  <si>
    <r>
      <rPr>
        <b/>
        <sz val="10"/>
        <rFont val="ＭＳ Ｐゴシック"/>
        <family val="3"/>
        <charset val="128"/>
      </rPr>
      <t>今回請求額　（今回請求額⑧）</t>
    </r>
    <rPh sb="0" eb="2">
      <t>コンカイ</t>
    </rPh>
    <rPh sb="2" eb="4">
      <t>セイキュウ</t>
    </rPh>
    <rPh sb="4" eb="5">
      <t>ガク</t>
    </rPh>
    <rPh sb="7" eb="9">
      <t>コンカイ</t>
    </rPh>
    <rPh sb="9" eb="11">
      <t>セイキュウ</t>
    </rPh>
    <rPh sb="11" eb="12">
      <t>ガク</t>
    </rPh>
    <phoneticPr fontId="2"/>
  </si>
  <si>
    <r>
      <rPr>
        <sz val="10"/>
        <rFont val="ＭＳ Ｐゴシック"/>
        <family val="3"/>
        <charset val="128"/>
      </rPr>
      <t>前回迄</t>
    </r>
    <r>
      <rPr>
        <sz val="10"/>
        <rFont val="Arial"/>
        <family val="2"/>
      </rPr>
      <t xml:space="preserve"> </t>
    </r>
    <r>
      <rPr>
        <sz val="10"/>
        <rFont val="ＭＳ Ｐゴシック"/>
        <family val="3"/>
        <charset val="128"/>
      </rPr>
      <t>請求金額　（累計請求額⑦）</t>
    </r>
    <rPh sb="0" eb="2">
      <t>ゼンカイ</t>
    </rPh>
    <rPh sb="2" eb="3">
      <t>マデ</t>
    </rPh>
    <rPh sb="4" eb="6">
      <t>セイキュウ</t>
    </rPh>
    <rPh sb="6" eb="8">
      <t>キンガク</t>
    </rPh>
    <rPh sb="10" eb="12">
      <t>ルイケイ</t>
    </rPh>
    <rPh sb="12" eb="14">
      <t>セイキュウ</t>
    </rPh>
    <rPh sb="14" eb="15">
      <t>ガク</t>
    </rPh>
    <phoneticPr fontId="2"/>
  </si>
  <si>
    <r>
      <rPr>
        <sz val="10"/>
        <rFont val="ＭＳ Ｐゴシック"/>
        <family val="3"/>
        <charset val="128"/>
      </rPr>
      <t>差引請求可能額　（差引請求可能額⑨）</t>
    </r>
    <rPh sb="0" eb="2">
      <t>サシヒキ</t>
    </rPh>
    <rPh sb="2" eb="4">
      <t>セイキュウ</t>
    </rPh>
    <rPh sb="4" eb="6">
      <t>カノウ</t>
    </rPh>
    <rPh sb="6" eb="7">
      <t>ガク</t>
    </rPh>
    <rPh sb="9" eb="11">
      <t>サシヒキ</t>
    </rPh>
    <rPh sb="11" eb="13">
      <t>セイキュウ</t>
    </rPh>
    <rPh sb="13" eb="15">
      <t>カノウ</t>
    </rPh>
    <rPh sb="15" eb="16">
      <t>ガク</t>
    </rPh>
    <phoneticPr fontId="2"/>
  </si>
  <si>
    <r>
      <rPr>
        <sz val="10"/>
        <rFont val="ＭＳ Ｐゴシック"/>
        <family val="3"/>
        <charset val="128"/>
      </rPr>
      <t>ア．契約本体額</t>
    </r>
    <rPh sb="2" eb="4">
      <t>ケイヤク</t>
    </rPh>
    <rPh sb="4" eb="6">
      <t>ホンタイ</t>
    </rPh>
    <rPh sb="6" eb="7">
      <t>ガク</t>
    </rPh>
    <phoneticPr fontId="2"/>
  </si>
  <si>
    <r>
      <rPr>
        <sz val="10"/>
        <rFont val="ＭＳ Ｐゴシック"/>
        <family val="3"/>
        <charset val="128"/>
      </rPr>
      <t>出来高
数量</t>
    </r>
    <rPh sb="0" eb="3">
      <t>デキダカ</t>
    </rPh>
    <rPh sb="4" eb="6">
      <t>スウリョウ</t>
    </rPh>
    <phoneticPr fontId="2"/>
  </si>
  <si>
    <r>
      <rPr>
        <sz val="10"/>
        <rFont val="ＭＳ Ｐゴシック"/>
        <family val="3"/>
        <charset val="128"/>
      </rPr>
      <t>累計出来高</t>
    </r>
    <rPh sb="0" eb="2">
      <t>ルイケイ</t>
    </rPh>
    <rPh sb="2" eb="5">
      <t>デキダカ</t>
    </rPh>
    <phoneticPr fontId="2"/>
  </si>
  <si>
    <r>
      <rPr>
        <sz val="10"/>
        <rFont val="ＭＳ Ｐゴシック"/>
        <family val="3"/>
        <charset val="128"/>
      </rPr>
      <t>①</t>
    </r>
    <phoneticPr fontId="2"/>
  </si>
  <si>
    <r>
      <rPr>
        <sz val="10"/>
        <color indexed="8"/>
        <rFont val="ＭＳ Ｐゴシック"/>
        <family val="3"/>
        <charset val="128"/>
      </rPr>
      <t>ﾖｷﾝｺｳｻﾞﾒｲｷﾞ</t>
    </r>
    <phoneticPr fontId="2"/>
  </si>
  <si>
    <r>
      <t>C</t>
    </r>
    <r>
      <rPr>
        <sz val="10"/>
        <color indexed="8"/>
        <rFont val="ＭＳ Ｐゴシック"/>
        <family val="3"/>
        <charset val="128"/>
      </rPr>
      <t>　（</t>
    </r>
    <r>
      <rPr>
        <sz val="10"/>
        <color indexed="8"/>
        <rFont val="Arial"/>
        <family val="2"/>
      </rPr>
      <t>A</t>
    </r>
    <r>
      <rPr>
        <sz val="10"/>
        <color indexed="8"/>
        <rFont val="ＭＳ Ｐゴシック"/>
        <family val="3"/>
        <charset val="128"/>
      </rPr>
      <t>＋</t>
    </r>
    <r>
      <rPr>
        <sz val="10"/>
        <color indexed="8"/>
        <rFont val="Arial"/>
        <family val="2"/>
      </rPr>
      <t>B</t>
    </r>
    <r>
      <rPr>
        <sz val="10"/>
        <color indexed="8"/>
        <rFont val="ＭＳ Ｐゴシック"/>
        <family val="3"/>
        <charset val="128"/>
      </rPr>
      <t>）</t>
    </r>
    <phoneticPr fontId="2"/>
  </si>
  <si>
    <r>
      <t>I</t>
    </r>
    <r>
      <rPr>
        <sz val="10"/>
        <color indexed="8"/>
        <rFont val="ＭＳ Ｐゴシック"/>
        <family val="3"/>
        <charset val="128"/>
      </rPr>
      <t>　（</t>
    </r>
    <r>
      <rPr>
        <sz val="10"/>
        <color indexed="8"/>
        <rFont val="Arial"/>
        <family val="2"/>
      </rPr>
      <t>H×D</t>
    </r>
    <r>
      <rPr>
        <sz val="10"/>
        <color indexed="8"/>
        <rFont val="ＭＳ Ｐゴシック"/>
        <family val="3"/>
        <charset val="128"/>
      </rPr>
      <t>）</t>
    </r>
    <phoneticPr fontId="2"/>
  </si>
  <si>
    <r>
      <t>J</t>
    </r>
    <r>
      <rPr>
        <b/>
        <sz val="10"/>
        <color indexed="8"/>
        <rFont val="ＭＳ Ｐゴシック"/>
        <family val="3"/>
        <charset val="128"/>
      </rPr>
      <t>　（</t>
    </r>
    <r>
      <rPr>
        <b/>
        <sz val="10"/>
        <color indexed="8"/>
        <rFont val="Arial"/>
        <family val="2"/>
      </rPr>
      <t>H</t>
    </r>
    <r>
      <rPr>
        <b/>
        <sz val="10"/>
        <color indexed="8"/>
        <rFont val="ＭＳ Ｐゴシック"/>
        <family val="3"/>
        <charset val="128"/>
      </rPr>
      <t>＋</t>
    </r>
    <r>
      <rPr>
        <b/>
        <sz val="10"/>
        <color indexed="8"/>
        <rFont val="Arial"/>
        <family val="2"/>
      </rPr>
      <t>I</t>
    </r>
    <r>
      <rPr>
        <b/>
        <sz val="10"/>
        <color indexed="8"/>
        <rFont val="ＭＳ Ｐゴシック"/>
        <family val="3"/>
        <charset val="128"/>
      </rPr>
      <t>）</t>
    </r>
    <phoneticPr fontId="2"/>
  </si>
  <si>
    <r>
      <t>E</t>
    </r>
    <r>
      <rPr>
        <sz val="10"/>
        <color indexed="8"/>
        <rFont val="ＭＳ Ｐゴシック"/>
        <family val="3"/>
        <charset val="128"/>
      </rPr>
      <t>　（</t>
    </r>
    <r>
      <rPr>
        <sz val="10"/>
        <color indexed="8"/>
        <rFont val="Arial"/>
        <family val="2"/>
      </rPr>
      <t>C×D</t>
    </r>
    <r>
      <rPr>
        <sz val="10"/>
        <color indexed="8"/>
        <rFont val="ＭＳ Ｐゴシック"/>
        <family val="3"/>
        <charset val="128"/>
      </rPr>
      <t>）</t>
    </r>
    <phoneticPr fontId="2"/>
  </si>
  <si>
    <r>
      <t>F</t>
    </r>
    <r>
      <rPr>
        <sz val="10"/>
        <color indexed="8"/>
        <rFont val="ＭＳ Ｐゴシック"/>
        <family val="3"/>
        <charset val="128"/>
      </rPr>
      <t>　（</t>
    </r>
    <r>
      <rPr>
        <sz val="10"/>
        <color indexed="8"/>
        <rFont val="Arial"/>
        <family val="2"/>
      </rPr>
      <t>C</t>
    </r>
    <r>
      <rPr>
        <sz val="10"/>
        <color indexed="8"/>
        <rFont val="ＭＳ Ｐゴシック"/>
        <family val="3"/>
        <charset val="128"/>
      </rPr>
      <t>＋</t>
    </r>
    <r>
      <rPr>
        <sz val="10"/>
        <color indexed="8"/>
        <rFont val="Arial"/>
        <family val="2"/>
      </rPr>
      <t>E</t>
    </r>
    <r>
      <rPr>
        <sz val="10"/>
        <color indexed="8"/>
        <rFont val="ＭＳ Ｐゴシック"/>
        <family val="3"/>
        <charset val="128"/>
      </rPr>
      <t>）</t>
    </r>
    <phoneticPr fontId="2"/>
  </si>
  <si>
    <r>
      <t>L</t>
    </r>
    <r>
      <rPr>
        <sz val="10"/>
        <color indexed="8"/>
        <rFont val="ＭＳ Ｐゴシック"/>
        <family val="3"/>
        <charset val="128"/>
      </rPr>
      <t>　（</t>
    </r>
    <r>
      <rPr>
        <sz val="10"/>
        <color indexed="8"/>
        <rFont val="Arial"/>
        <family val="2"/>
      </rPr>
      <t>F-J-K</t>
    </r>
    <r>
      <rPr>
        <sz val="10"/>
        <color indexed="8"/>
        <rFont val="ＭＳ Ｐゴシック"/>
        <family val="3"/>
        <charset val="128"/>
      </rPr>
      <t>）</t>
    </r>
    <phoneticPr fontId="2"/>
  </si>
  <si>
    <r>
      <rPr>
        <sz val="10"/>
        <color indexed="12"/>
        <rFont val="ＭＳ Ｐゴシック"/>
        <family val="3"/>
        <charset val="128"/>
      </rPr>
      <t>請求締切年月日</t>
    </r>
    <rPh sb="0" eb="2">
      <t>セイキュウ</t>
    </rPh>
    <rPh sb="2" eb="4">
      <t>シメキリ</t>
    </rPh>
    <rPh sb="4" eb="7">
      <t>ネンガッピ</t>
    </rPh>
    <phoneticPr fontId="2"/>
  </si>
  <si>
    <r>
      <t>C</t>
    </r>
    <r>
      <rPr>
        <sz val="10"/>
        <rFont val="ＭＳ Ｐゴシック"/>
        <family val="3"/>
        <charset val="128"/>
      </rPr>
      <t>　（</t>
    </r>
    <r>
      <rPr>
        <sz val="10"/>
        <rFont val="Arial"/>
        <family val="2"/>
      </rPr>
      <t>A</t>
    </r>
    <r>
      <rPr>
        <sz val="10"/>
        <rFont val="ＭＳ Ｐゴシック"/>
        <family val="3"/>
        <charset val="128"/>
      </rPr>
      <t>＋</t>
    </r>
    <r>
      <rPr>
        <sz val="10"/>
        <rFont val="Arial"/>
        <family val="2"/>
      </rPr>
      <t>B</t>
    </r>
    <r>
      <rPr>
        <sz val="10"/>
        <rFont val="ＭＳ Ｐゴシック"/>
        <family val="3"/>
        <charset val="128"/>
      </rPr>
      <t>）</t>
    </r>
    <phoneticPr fontId="2"/>
  </si>
  <si>
    <r>
      <t>I</t>
    </r>
    <r>
      <rPr>
        <sz val="10"/>
        <rFont val="ＭＳ Ｐゴシック"/>
        <family val="3"/>
        <charset val="128"/>
      </rPr>
      <t>　（</t>
    </r>
    <r>
      <rPr>
        <sz val="10"/>
        <rFont val="Arial"/>
        <family val="2"/>
      </rPr>
      <t>H×D</t>
    </r>
    <r>
      <rPr>
        <sz val="10"/>
        <rFont val="ＭＳ Ｐゴシック"/>
        <family val="3"/>
        <charset val="128"/>
      </rPr>
      <t>）</t>
    </r>
    <phoneticPr fontId="2"/>
  </si>
  <si>
    <r>
      <t>J</t>
    </r>
    <r>
      <rPr>
        <b/>
        <sz val="10"/>
        <rFont val="ＭＳ Ｐゴシック"/>
        <family val="3"/>
        <charset val="128"/>
      </rPr>
      <t>　（</t>
    </r>
    <r>
      <rPr>
        <b/>
        <sz val="10"/>
        <rFont val="Arial"/>
        <family val="2"/>
      </rPr>
      <t>H</t>
    </r>
    <r>
      <rPr>
        <b/>
        <sz val="10"/>
        <rFont val="ＭＳ Ｐゴシック"/>
        <family val="3"/>
        <charset val="128"/>
      </rPr>
      <t>＋</t>
    </r>
    <r>
      <rPr>
        <b/>
        <sz val="10"/>
        <rFont val="Arial"/>
        <family val="2"/>
      </rPr>
      <t>I</t>
    </r>
    <r>
      <rPr>
        <b/>
        <sz val="10"/>
        <rFont val="ＭＳ Ｐゴシック"/>
        <family val="3"/>
        <charset val="128"/>
      </rPr>
      <t>）</t>
    </r>
    <phoneticPr fontId="2"/>
  </si>
  <si>
    <r>
      <t>E</t>
    </r>
    <r>
      <rPr>
        <sz val="10"/>
        <rFont val="ＭＳ Ｐゴシック"/>
        <family val="3"/>
        <charset val="128"/>
      </rPr>
      <t>　（</t>
    </r>
    <r>
      <rPr>
        <sz val="10"/>
        <rFont val="Arial"/>
        <family val="2"/>
      </rPr>
      <t>C×D</t>
    </r>
    <r>
      <rPr>
        <sz val="10"/>
        <rFont val="ＭＳ Ｐゴシック"/>
        <family val="3"/>
        <charset val="128"/>
      </rPr>
      <t>）</t>
    </r>
    <phoneticPr fontId="2"/>
  </si>
  <si>
    <r>
      <t>F</t>
    </r>
    <r>
      <rPr>
        <sz val="10"/>
        <rFont val="ＭＳ Ｐゴシック"/>
        <family val="3"/>
        <charset val="128"/>
      </rPr>
      <t>　（</t>
    </r>
    <r>
      <rPr>
        <sz val="10"/>
        <rFont val="Arial"/>
        <family val="2"/>
      </rPr>
      <t>C</t>
    </r>
    <r>
      <rPr>
        <sz val="10"/>
        <rFont val="ＭＳ Ｐゴシック"/>
        <family val="3"/>
        <charset val="128"/>
      </rPr>
      <t>＋</t>
    </r>
    <r>
      <rPr>
        <sz val="10"/>
        <rFont val="Arial"/>
        <family val="2"/>
      </rPr>
      <t>E</t>
    </r>
    <r>
      <rPr>
        <sz val="10"/>
        <rFont val="ＭＳ Ｐゴシック"/>
        <family val="3"/>
        <charset val="128"/>
      </rPr>
      <t>）</t>
    </r>
    <phoneticPr fontId="2"/>
  </si>
  <si>
    <r>
      <t>L</t>
    </r>
    <r>
      <rPr>
        <sz val="10"/>
        <rFont val="ＭＳ Ｐゴシック"/>
        <family val="3"/>
        <charset val="128"/>
      </rPr>
      <t>　（</t>
    </r>
    <r>
      <rPr>
        <sz val="10"/>
        <rFont val="Arial"/>
        <family val="2"/>
      </rPr>
      <t>F-J-K</t>
    </r>
    <r>
      <rPr>
        <sz val="10"/>
        <rFont val="ＭＳ Ｐゴシック"/>
        <family val="3"/>
        <charset val="128"/>
      </rPr>
      <t>）</t>
    </r>
    <phoneticPr fontId="2"/>
  </si>
  <si>
    <r>
      <rPr>
        <sz val="10"/>
        <rFont val="ＭＳ Ｐゴシック"/>
        <family val="3"/>
        <charset val="128"/>
      </rPr>
      <t>請求締切年月日</t>
    </r>
    <rPh sb="0" eb="2">
      <t>セイキュウ</t>
    </rPh>
    <rPh sb="2" eb="4">
      <t>シメキリ</t>
    </rPh>
    <rPh sb="4" eb="7">
      <t>ネンガッピ</t>
    </rPh>
    <phoneticPr fontId="2"/>
  </si>
  <si>
    <t>請　求　書　（控）</t>
    <rPh sb="0" eb="1">
      <t>ショウ</t>
    </rPh>
    <rPh sb="2" eb="3">
      <t>モトム</t>
    </rPh>
    <rPh sb="4" eb="5">
      <t>ショ</t>
    </rPh>
    <rPh sb="7" eb="8">
      <t>ヒカ</t>
    </rPh>
    <phoneticPr fontId="2"/>
  </si>
  <si>
    <t>請　求　書　（請求者控）</t>
    <rPh sb="0" eb="1">
      <t>ショウ</t>
    </rPh>
    <rPh sb="2" eb="3">
      <t>モトム</t>
    </rPh>
    <rPh sb="4" eb="5">
      <t>ショ</t>
    </rPh>
    <rPh sb="7" eb="10">
      <t>セイキュウシャ</t>
    </rPh>
    <rPh sb="10" eb="11">
      <t>ヒカ</t>
    </rPh>
    <phoneticPr fontId="2"/>
  </si>
  <si>
    <t>適格請求書発行事業者番号</t>
    <rPh sb="0" eb="2">
      <t>テキカク</t>
    </rPh>
    <rPh sb="2" eb="4">
      <t>セイキュウ</t>
    </rPh>
    <rPh sb="4" eb="5">
      <t>ショ</t>
    </rPh>
    <rPh sb="5" eb="7">
      <t>ハッコウ</t>
    </rPh>
    <rPh sb="7" eb="10">
      <t>ジギョウシャ</t>
    </rPh>
    <rPh sb="10" eb="12">
      <t>バンゴウ</t>
    </rPh>
    <phoneticPr fontId="2"/>
  </si>
  <si>
    <t>今回消費税</t>
    <rPh sb="0" eb="2">
      <t>コンカイ</t>
    </rPh>
    <rPh sb="2" eb="4">
      <t>ショウヒ</t>
    </rPh>
    <rPh sb="4" eb="5">
      <t>ゼイ</t>
    </rPh>
    <phoneticPr fontId="2"/>
  </si>
  <si>
    <t>　　２．契約金額に１０％があるのでなくてもいい？</t>
    <rPh sb="4" eb="6">
      <t>ケイヤク</t>
    </rPh>
    <rPh sb="6" eb="8">
      <t>キンガク</t>
    </rPh>
    <phoneticPr fontId="2"/>
  </si>
  <si>
    <t>※ここに消費税率は明記しなくてもいい？</t>
    <rPh sb="4" eb="7">
      <t>ショウヒゼイ</t>
    </rPh>
    <rPh sb="7" eb="8">
      <t>リツ</t>
    </rPh>
    <rPh sb="9" eb="11">
      <t>メイキ</t>
    </rPh>
    <phoneticPr fontId="2"/>
  </si>
  <si>
    <t>T1234567891234</t>
    <phoneticPr fontId="2"/>
  </si>
  <si>
    <t>住所　</t>
    <rPh sb="0" eb="2">
      <t>ジュウショ</t>
    </rPh>
    <phoneticPr fontId="2"/>
  </si>
  <si>
    <t>代表取締役　△△　△△</t>
    <rPh sb="0" eb="2">
      <t>ダイヒョウ</t>
    </rPh>
    <rPh sb="2" eb="5">
      <t>トリシマリヤク</t>
    </rPh>
    <phoneticPr fontId="2"/>
  </si>
  <si>
    <t>○○県△△市××区◇◇町9-9-9</t>
    <rPh sb="2" eb="3">
      <t>ケン</t>
    </rPh>
    <rPh sb="5" eb="6">
      <t>シ</t>
    </rPh>
    <rPh sb="8" eb="9">
      <t>ク</t>
    </rPh>
    <rPh sb="11" eb="12">
      <t>マチ</t>
    </rPh>
    <phoneticPr fontId="2"/>
  </si>
  <si>
    <t>○○建設　株式会社</t>
    <rPh sb="2" eb="4">
      <t>ケンセツ</t>
    </rPh>
    <rPh sb="5" eb="9">
      <t>カブ</t>
    </rPh>
    <phoneticPr fontId="2"/>
  </si>
  <si>
    <t>○○建設　株式会社</t>
  </si>
  <si>
    <t>代表取締役　△△　△△</t>
  </si>
  <si>
    <t>○○県△△市××区◇◇町9-9-9</t>
  </si>
  <si>
    <t>○○銀行</t>
  </si>
  <si>
    <t>□□支店</t>
  </si>
  <si>
    <t>ﾏﾙﾏﾙｹﾝｾﾂ.ｶ</t>
  </si>
  <si>
    <t>T1234567891234</t>
  </si>
  <si>
    <t>○○部　△△課　　××　××</t>
  </si>
  <si>
    <t>電話番号 ： 999-999-9999</t>
  </si>
  <si>
    <t>○○○○工事：△△△△□□□□工事</t>
    <rPh sb="4" eb="6">
      <t>コウジ</t>
    </rPh>
    <rPh sb="15" eb="17">
      <t>コウジ</t>
    </rPh>
    <phoneticPr fontId="2"/>
  </si>
  <si>
    <r>
      <rPr>
        <sz val="10"/>
        <color indexed="8"/>
        <rFont val="ＭＳ Ｐゴシック"/>
        <family val="3"/>
        <charset val="128"/>
      </rPr>
      <t>（</t>
    </r>
    <r>
      <rPr>
        <sz val="10"/>
        <color indexed="8"/>
        <rFont val="Arial"/>
        <family val="2"/>
      </rPr>
      <t xml:space="preserve"> </t>
    </r>
    <r>
      <rPr>
        <sz val="10"/>
        <color indexed="8"/>
        <rFont val="ＭＳ Ｐゴシック"/>
        <family val="3"/>
        <charset val="128"/>
      </rPr>
      <t>材</t>
    </r>
    <r>
      <rPr>
        <sz val="10"/>
        <color indexed="8"/>
        <rFont val="Arial"/>
        <family val="2"/>
      </rPr>
      <t xml:space="preserve"> </t>
    </r>
    <r>
      <rPr>
        <sz val="10"/>
        <color rgb="FF000000"/>
        <rFont val="Yu Gothic"/>
        <family val="2"/>
        <charset val="128"/>
      </rPr>
      <t>料</t>
    </r>
    <r>
      <rPr>
        <sz val="10"/>
        <color indexed="8"/>
        <rFont val="Arial"/>
        <family val="2"/>
      </rPr>
      <t xml:space="preserve"> </t>
    </r>
    <r>
      <rPr>
        <sz val="10"/>
        <color rgb="FF000000"/>
        <rFont val="Yu Gothic"/>
        <family val="2"/>
        <charset val="128"/>
      </rPr>
      <t>販</t>
    </r>
    <r>
      <rPr>
        <sz val="10"/>
        <color indexed="8"/>
        <rFont val="Arial"/>
        <family val="2"/>
      </rPr>
      <t xml:space="preserve"> </t>
    </r>
    <r>
      <rPr>
        <sz val="10"/>
        <color rgb="FF000000"/>
        <rFont val="Yu Gothic"/>
        <family val="2"/>
        <charset val="128"/>
      </rPr>
      <t>売</t>
    </r>
    <r>
      <rPr>
        <sz val="10"/>
        <color indexed="8"/>
        <rFont val="Arial"/>
        <family val="2"/>
      </rPr>
      <t xml:space="preserve"> </t>
    </r>
    <r>
      <rPr>
        <sz val="10"/>
        <color indexed="8"/>
        <rFont val="ＭＳ Ｐゴシック"/>
        <family val="3"/>
        <charset val="128"/>
      </rPr>
      <t>）</t>
    </r>
    <rPh sb="2" eb="3">
      <t>ザイ</t>
    </rPh>
    <rPh sb="4" eb="5">
      <t>リョウ</t>
    </rPh>
    <rPh sb="6" eb="7">
      <t>ハン</t>
    </rPh>
    <rPh sb="8" eb="9">
      <t>ウ</t>
    </rPh>
    <phoneticPr fontId="2"/>
  </si>
  <si>
    <t>××材料　一式</t>
    <rPh sb="2" eb="4">
      <t>ザイリョウ</t>
    </rPh>
    <rPh sb="5" eb="7">
      <t>イッシキ</t>
    </rPh>
    <phoneticPr fontId="2"/>
  </si>
  <si>
    <t>2023999999888881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</si>
</sst>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411]yyyy\(ggge\)&quot;年&quot;m&quot;月&quot;d&quot;日&quot;"/>
    <numFmt numFmtId="177" formatCode="[&lt;=999]000;[&lt;=9999]000\-00;000\-0000"/>
    <numFmt numFmtId="178" formatCode="000000"/>
    <numFmt numFmtId="179" formatCode="0000000"/>
    <numFmt numFmtId="180" formatCode="#,##0;&quot;▲&quot;#,##0"/>
    <numFmt numFmtId="181" formatCode="#,##0.00&quot;%&quot;;&quot;▲&quot;#,##0.00&quot;%&quot;"/>
    <numFmt numFmtId="182" formatCode="#,##0.0;&quot;▲&quot;#,##0.0"/>
    <numFmt numFmtId="183" formatCode="[&lt;=99999999]&quot;〒&quot;####\-####;\(00\)\ ####\-####"/>
    <numFmt numFmtId="184" formatCode="[$-411]&quot;請求締切日&quot;\ &quot;：&quot;\ yyyy\(ggge\)&quot;年&quot;m&quot;月&quot;d&quot;日 締切&quot;"/>
    <numFmt numFmtId="185" formatCode="@\ \ \ \ \ \ \ \ \ \ \ \ &quot;㊞&quot;"/>
    <numFmt numFmtId="186" formatCode="yyyy/mm/dd\ &quot;締切&quot;"/>
    <numFmt numFmtId="187" formatCode="&quot;¥&quot;#,##0\-;&quot;¥&quot;&quot;▲&quot;#,##0\-"/>
    <numFmt numFmtId="188" formatCode="00000000\-00"/>
    <numFmt numFmtId="189" formatCode="00000000"/>
    <numFmt numFmtId="190" formatCode="@\ \ \ \ \ \ &quot;㊞&quot;"/>
    <numFmt numFmtId="191" formatCode="&quot;今&quot;&quot;回&quot;&quot;消&quot;&quot;費&quot;&quot;税&quot;\ \(&quot;今&quot;&quot;回&quot;&quot;消&quot;&quot;費&quot;&quot;税&quot;\⑤\)\ \ #&quot;%&quot;"/>
    <numFmt numFmtId="192" formatCode="&quot;今回消費税 (今回消費税⑤)&quot;\ \ #.00&quot;%&quot;"/>
  </numFmts>
  <fonts count="49">
    <font>
      <sz val="10"/>
      <color theme="1"/>
      <name val="ＭＳ Ｐゴシック"/>
      <family val="3"/>
      <charset val="128"/>
    </font>
    <font>
      <sz val="10"/>
      <color indexed="8"/>
      <name val="ＭＳ Ｐゴシック"/>
      <family val="3"/>
      <charset val="128"/>
    </font>
    <font>
      <sz val="6"/>
      <name val="ＭＳ Ｐゴシック"/>
      <family val="3"/>
      <charset val="128"/>
    </font>
    <font>
      <b/>
      <sz val="10"/>
      <color indexed="8"/>
      <name val="ＭＳ Ｐゴシック"/>
      <family val="3"/>
      <charset val="128"/>
    </font>
    <font>
      <sz val="14"/>
      <color indexed="8"/>
      <name val="ＭＳ Ｐゴシック"/>
      <family val="3"/>
      <charset val="128"/>
    </font>
    <font>
      <sz val="10"/>
      <color indexed="12"/>
      <name val="ＭＳ Ｐゴシック"/>
      <family val="3"/>
      <charset val="128"/>
    </font>
    <font>
      <sz val="11"/>
      <color indexed="8"/>
      <name val="ＭＳ Ｐゴシック"/>
      <family val="3"/>
      <charset val="128"/>
    </font>
    <font>
      <sz val="18"/>
      <color indexed="8"/>
      <name val="ＭＳ Ｐゴシック"/>
      <family val="3"/>
      <charset val="128"/>
    </font>
    <font>
      <u/>
      <sz val="14"/>
      <color indexed="8"/>
      <name val="ＭＳ Ｐゴシック"/>
      <family val="3"/>
      <charset val="128"/>
    </font>
    <font>
      <b/>
      <sz val="11"/>
      <color indexed="8"/>
      <name val="ＭＳ Ｐゴシック"/>
      <family val="3"/>
      <charset val="128"/>
    </font>
    <font>
      <sz val="10"/>
      <name val="ＭＳ Ｐゴシック"/>
      <family val="3"/>
      <charset val="128"/>
    </font>
    <font>
      <sz val="10"/>
      <color indexed="8"/>
      <name val="Arial"/>
      <family val="2"/>
    </font>
    <font>
      <sz val="14"/>
      <name val="Arial"/>
      <family val="2"/>
    </font>
    <font>
      <sz val="10"/>
      <color indexed="12"/>
      <name val="Arial"/>
      <family val="2"/>
    </font>
    <font>
      <sz val="10"/>
      <name val="Arial"/>
      <family val="2"/>
    </font>
    <font>
      <sz val="11"/>
      <name val="Arial"/>
      <family val="2"/>
    </font>
    <font>
      <sz val="10"/>
      <name val="HGSｺﾞｼｯｸM"/>
      <family val="3"/>
      <charset val="128"/>
    </font>
    <font>
      <b/>
      <sz val="10"/>
      <color indexed="8"/>
      <name val="Arial"/>
      <family val="2"/>
    </font>
    <font>
      <sz val="9"/>
      <name val="Arial"/>
      <family val="2"/>
    </font>
    <font>
      <b/>
      <sz val="11"/>
      <name val="Arial"/>
      <family val="2"/>
    </font>
    <font>
      <sz val="12"/>
      <name val="Arial"/>
      <family val="2"/>
    </font>
    <font>
      <b/>
      <sz val="10"/>
      <name val="Arial"/>
      <family val="2"/>
    </font>
    <font>
      <b/>
      <sz val="10"/>
      <name val="ＭＳ Ｐゴシック"/>
      <family val="3"/>
      <charset val="128"/>
    </font>
    <font>
      <sz val="10"/>
      <color indexed="8"/>
      <name val="ＭＳ Ｐゴシック"/>
      <family val="3"/>
      <charset val="128"/>
    </font>
    <font>
      <sz val="10"/>
      <color indexed="8"/>
      <name val="HGSｺﾞｼｯｸM"/>
      <family val="3"/>
      <charset val="128"/>
    </font>
    <font>
      <sz val="14"/>
      <color indexed="8"/>
      <name val="HGSｺﾞｼｯｸM"/>
      <family val="3"/>
      <charset val="128"/>
    </font>
    <font>
      <sz val="14"/>
      <color indexed="8"/>
      <name val="ＭＳ Ｐゴシック"/>
      <family val="3"/>
      <charset val="128"/>
    </font>
    <font>
      <sz val="12"/>
      <color indexed="8"/>
      <name val="ＭＳ Ｐゴシック"/>
      <family val="3"/>
      <charset val="128"/>
    </font>
    <font>
      <sz val="12"/>
      <color indexed="12"/>
      <name val="ＭＳ Ｐゴシック"/>
      <family val="3"/>
      <charset val="128"/>
    </font>
    <font>
      <sz val="10"/>
      <color indexed="8"/>
      <name val="Arial"/>
      <family val="2"/>
    </font>
    <font>
      <sz val="18"/>
      <color indexed="8"/>
      <name val="Arial"/>
      <family val="2"/>
    </font>
    <font>
      <u/>
      <sz val="14"/>
      <color indexed="8"/>
      <name val="Arial"/>
      <family val="2"/>
    </font>
    <font>
      <sz val="14"/>
      <color indexed="8"/>
      <name val="Arial"/>
      <family val="2"/>
    </font>
    <font>
      <sz val="11"/>
      <color indexed="8"/>
      <name val="Arial"/>
      <family val="2"/>
    </font>
    <font>
      <b/>
      <sz val="11"/>
      <color indexed="8"/>
      <name val="Arial"/>
      <family val="2"/>
    </font>
    <font>
      <sz val="10"/>
      <color indexed="12"/>
      <name val="Arial"/>
      <family val="2"/>
    </font>
    <font>
      <sz val="11"/>
      <color indexed="12"/>
      <name val="Arial"/>
      <family val="2"/>
    </font>
    <font>
      <b/>
      <sz val="10"/>
      <color indexed="8"/>
      <name val="Arial"/>
      <family val="2"/>
    </font>
    <font>
      <sz val="8"/>
      <color indexed="8"/>
      <name val="Arial"/>
      <family val="2"/>
    </font>
    <font>
      <sz val="14"/>
      <color indexed="12"/>
      <name val="HGSｺﾞｼｯｸM"/>
      <family val="3"/>
      <charset val="128"/>
    </font>
    <font>
      <sz val="11"/>
      <color indexed="17"/>
      <name val="Arial"/>
      <family val="2"/>
    </font>
    <font>
      <sz val="12"/>
      <color indexed="17"/>
      <name val="Arial"/>
      <family val="2"/>
    </font>
    <font>
      <sz val="12"/>
      <color indexed="12"/>
      <name val="Arial"/>
      <family val="2"/>
    </font>
    <font>
      <b/>
      <sz val="10"/>
      <color indexed="10"/>
      <name val="ＭＳ Ｐゴシック"/>
      <family val="3"/>
      <charset val="128"/>
    </font>
    <font>
      <b/>
      <sz val="10"/>
      <color rgb="FFFF0000"/>
      <name val="ＭＳ Ｐゴシック"/>
      <family val="3"/>
      <charset val="128"/>
    </font>
    <font>
      <sz val="12"/>
      <color rgb="FF0000FF"/>
      <name val="ＭＳ Ｐゴシック"/>
      <family val="3"/>
      <charset val="128"/>
    </font>
    <font>
      <sz val="12"/>
      <color rgb="FF0000FF"/>
      <name val="Arial"/>
      <family val="2"/>
    </font>
    <font>
      <sz val="10"/>
      <color rgb="FF000000"/>
      <name val="Yu Gothic"/>
      <family val="2"/>
      <charset val="128"/>
    </font>
    <font>
      <sz val="10"/>
      <color indexed="8"/>
      <name val="Arial"/>
      <family val="3"/>
      <charset val="128"/>
    </font>
  </fonts>
  <fills count="3">
    <fill>
      <patternFill patternType="none"/>
    </fill>
    <fill>
      <patternFill patternType="gray125"/>
    </fill>
    <fill>
      <patternFill patternType="solid">
        <fgColor indexed="2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style="hair">
        <color indexed="23"/>
      </left>
      <right/>
      <top style="hair">
        <color indexed="23"/>
      </top>
      <bottom style="hair">
        <color indexed="23"/>
      </bottom>
      <diagonal/>
    </border>
    <border>
      <left/>
      <right style="hair">
        <color indexed="23"/>
      </right>
      <top style="hair">
        <color indexed="23"/>
      </top>
      <bottom style="hair">
        <color indexed="23"/>
      </bottom>
      <diagonal/>
    </border>
    <border>
      <left style="hair">
        <color indexed="23"/>
      </left>
      <right/>
      <top style="hair">
        <color indexed="23"/>
      </top>
      <bottom/>
      <diagonal/>
    </border>
    <border>
      <left/>
      <right/>
      <top style="hair">
        <color indexed="23"/>
      </top>
      <bottom/>
      <diagonal/>
    </border>
    <border>
      <left/>
      <right style="hair">
        <color indexed="23"/>
      </right>
      <top style="hair">
        <color indexed="23"/>
      </top>
      <bottom/>
      <diagonal/>
    </border>
    <border>
      <left style="hair">
        <color indexed="23"/>
      </left>
      <right style="hair">
        <color indexed="23"/>
      </right>
      <top style="hair">
        <color indexed="23"/>
      </top>
      <bottom/>
      <diagonal/>
    </border>
    <border>
      <left/>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style="hair">
        <color indexed="23"/>
      </left>
      <right/>
      <top/>
      <bottom/>
      <diagonal/>
    </border>
    <border>
      <left/>
      <right style="hair">
        <color indexed="23"/>
      </right>
      <top/>
      <bottom/>
      <diagonal/>
    </border>
    <border>
      <left style="hair">
        <color indexed="23"/>
      </left>
      <right style="hair">
        <color indexed="23"/>
      </right>
      <top/>
      <bottom/>
      <diagonal/>
    </border>
    <border>
      <left style="hair">
        <color indexed="23"/>
      </left>
      <right/>
      <top/>
      <bottom style="hair">
        <color indexed="23"/>
      </bottom>
      <diagonal/>
    </border>
    <border>
      <left/>
      <right/>
      <top/>
      <bottom style="hair">
        <color indexed="23"/>
      </bottom>
      <diagonal/>
    </border>
    <border>
      <left/>
      <right style="hair">
        <color indexed="23"/>
      </right>
      <top/>
      <bottom style="hair">
        <color indexed="23"/>
      </bottom>
      <diagonal/>
    </border>
    <border>
      <left style="hair">
        <color indexed="23"/>
      </left>
      <right style="hair">
        <color indexed="23"/>
      </right>
      <top/>
      <bottom style="hair">
        <color indexed="23"/>
      </bottom>
      <diagonal/>
    </border>
    <border>
      <left style="thick">
        <color indexed="23"/>
      </left>
      <right style="thick">
        <color indexed="23"/>
      </right>
      <top style="thick">
        <color indexed="23"/>
      </top>
      <bottom/>
      <diagonal/>
    </border>
    <border>
      <left style="thick">
        <color indexed="23"/>
      </left>
      <right style="thick">
        <color indexed="23"/>
      </right>
      <top/>
      <bottom/>
      <diagonal/>
    </border>
    <border>
      <left style="thick">
        <color indexed="23"/>
      </left>
      <right style="thick">
        <color indexed="23"/>
      </right>
      <top/>
      <bottom style="hair">
        <color indexed="23"/>
      </bottom>
      <diagonal/>
    </border>
    <border>
      <left style="thick">
        <color indexed="23"/>
      </left>
      <right style="thick">
        <color indexed="23"/>
      </right>
      <top style="hair">
        <color indexed="23"/>
      </top>
      <bottom/>
      <diagonal/>
    </border>
    <border>
      <left style="thick">
        <color indexed="23"/>
      </left>
      <right style="thick">
        <color indexed="23"/>
      </right>
      <top/>
      <bottom style="thick">
        <color indexed="23"/>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11">
    <xf numFmtId="0" fontId="0" fillId="0" borderId="0" xfId="0">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7" fillId="2" borderId="2" xfId="0" quotePrefix="1" applyFont="1" applyFill="1" applyBorder="1" applyAlignment="1">
      <alignment horizontal="center" vertical="center"/>
    </xf>
    <xf numFmtId="0" fontId="27" fillId="2" borderId="3" xfId="0" applyFont="1" applyFill="1" applyBorder="1">
      <alignment vertical="center"/>
    </xf>
    <xf numFmtId="178" fontId="28" fillId="0" borderId="1" xfId="0" applyNumberFormat="1" applyFont="1" applyBorder="1" applyAlignment="1" applyProtection="1">
      <alignment horizontal="left" vertical="center" indent="1" shrinkToFit="1"/>
      <protection locked="0"/>
    </xf>
    <xf numFmtId="0" fontId="28" fillId="0" borderId="1" xfId="0" applyFont="1" applyBorder="1" applyAlignment="1" applyProtection="1">
      <alignment horizontal="left" vertical="center" indent="1" shrinkToFit="1"/>
      <protection locked="0"/>
    </xf>
    <xf numFmtId="177" fontId="28" fillId="0" borderId="1" xfId="0" applyNumberFormat="1" applyFont="1" applyBorder="1" applyAlignment="1" applyProtection="1">
      <alignment horizontal="left" vertical="center" indent="1" shrinkToFit="1"/>
      <protection locked="0"/>
    </xf>
    <xf numFmtId="176" fontId="28" fillId="0" borderId="1" xfId="0" applyNumberFormat="1" applyFont="1" applyBorder="1" applyAlignment="1" applyProtection="1">
      <alignment horizontal="left" vertical="center" indent="1" shrinkToFit="1"/>
      <protection locked="0"/>
    </xf>
    <xf numFmtId="179" fontId="28" fillId="0" borderId="1" xfId="0" applyNumberFormat="1" applyFont="1" applyBorder="1" applyAlignment="1" applyProtection="1">
      <alignment horizontal="left" vertical="center" indent="1" shrinkToFit="1"/>
      <protection locked="0"/>
    </xf>
    <xf numFmtId="0" fontId="27" fillId="0" borderId="0" xfId="0" quotePrefix="1" applyFont="1">
      <alignment vertical="center"/>
    </xf>
    <xf numFmtId="0" fontId="16" fillId="0" borderId="4" xfId="0" applyFont="1" applyBorder="1" applyAlignment="1" applyProtection="1">
      <alignment horizontal="centerContinuous" vertical="center"/>
      <protection locked="0"/>
    </xf>
    <xf numFmtId="0" fontId="16" fillId="0" borderId="4" xfId="0" applyFont="1" applyBorder="1" applyAlignment="1" applyProtection="1">
      <alignment horizontal="center" vertical="center"/>
      <protection locked="0"/>
    </xf>
    <xf numFmtId="0" fontId="27" fillId="0" borderId="0" xfId="0" applyFont="1" applyProtection="1">
      <alignment vertical="center"/>
      <protection locked="0"/>
    </xf>
    <xf numFmtId="0" fontId="29" fillId="0" borderId="0" xfId="0" applyFont="1" applyProtection="1">
      <alignment vertical="center"/>
      <protection hidden="1"/>
    </xf>
    <xf numFmtId="0" fontId="29" fillId="0" borderId="0" xfId="0" applyFont="1" applyAlignment="1" applyProtection="1">
      <alignment horizontal="centerContinuous" vertical="center"/>
      <protection hidden="1"/>
    </xf>
    <xf numFmtId="0" fontId="30" fillId="0" borderId="0" xfId="0" applyFont="1" applyAlignment="1" applyProtection="1">
      <alignment horizontal="centerContinuous" vertical="center"/>
      <protection hidden="1"/>
    </xf>
    <xf numFmtId="0" fontId="31" fillId="0" borderId="0" xfId="0" applyFont="1" applyProtection="1">
      <alignment vertical="center"/>
      <protection hidden="1"/>
    </xf>
    <xf numFmtId="0" fontId="32" fillId="2" borderId="5" xfId="0" applyFont="1" applyFill="1" applyBorder="1" applyAlignment="1" applyProtection="1">
      <alignment horizontal="left" vertical="center" indent="1"/>
      <protection hidden="1"/>
    </xf>
    <xf numFmtId="0" fontId="29" fillId="2" borderId="6" xfId="0" applyFont="1" applyFill="1" applyBorder="1" applyProtection="1">
      <alignment vertical="center"/>
      <protection hidden="1"/>
    </xf>
    <xf numFmtId="0" fontId="33" fillId="0" borderId="0" xfId="0" applyFont="1" applyProtection="1">
      <alignment vertical="center"/>
      <protection hidden="1"/>
    </xf>
    <xf numFmtId="0" fontId="29" fillId="0" borderId="0" xfId="0" applyFont="1" applyAlignment="1" applyProtection="1">
      <alignment horizontal="left" vertical="center" indent="1"/>
      <protection hidden="1"/>
    </xf>
    <xf numFmtId="0" fontId="33" fillId="0" borderId="0" xfId="0" applyFont="1" applyAlignment="1" applyProtection="1">
      <alignment horizontal="left" vertical="center" indent="1" shrinkToFit="1"/>
      <protection hidden="1"/>
    </xf>
    <xf numFmtId="185" fontId="33" fillId="0" borderId="0" xfId="0" applyNumberFormat="1" applyFont="1" applyAlignment="1" applyProtection="1">
      <alignment horizontal="left" vertical="center" indent="1" shrinkToFit="1"/>
      <protection hidden="1"/>
    </xf>
    <xf numFmtId="183" fontId="33" fillId="0" borderId="0" xfId="0" applyNumberFormat="1" applyFont="1" applyAlignment="1" applyProtection="1">
      <alignment horizontal="left" vertical="center" indent="1" shrinkToFit="1"/>
      <protection hidden="1"/>
    </xf>
    <xf numFmtId="0" fontId="34" fillId="0" borderId="0" xfId="0" applyFont="1" applyProtection="1">
      <alignment vertical="center"/>
      <protection hidden="1"/>
    </xf>
    <xf numFmtId="0" fontId="35" fillId="2" borderId="5" xfId="0" applyFont="1" applyFill="1" applyBorder="1" applyAlignment="1" applyProtection="1">
      <alignment horizontal="left" vertical="center" indent="1"/>
      <protection hidden="1"/>
    </xf>
    <xf numFmtId="0" fontId="35" fillId="2" borderId="7" xfId="0" applyFont="1" applyFill="1" applyBorder="1" applyAlignment="1" applyProtection="1">
      <alignment horizontal="left" vertical="center" indent="1"/>
      <protection hidden="1"/>
    </xf>
    <xf numFmtId="0" fontId="35" fillId="2" borderId="8" xfId="0" applyFont="1" applyFill="1" applyBorder="1" applyProtection="1">
      <alignment vertical="center"/>
      <protection hidden="1"/>
    </xf>
    <xf numFmtId="0" fontId="35" fillId="2" borderId="9" xfId="0" applyFont="1" applyFill="1" applyBorder="1" applyProtection="1">
      <alignment vertical="center"/>
      <protection hidden="1"/>
    </xf>
    <xf numFmtId="180" fontId="36" fillId="0" borderId="10" xfId="1" applyNumberFormat="1" applyFont="1" applyBorder="1" applyAlignment="1" applyProtection="1">
      <alignment vertical="center" shrinkToFit="1"/>
      <protection locked="0" hidden="1"/>
    </xf>
    <xf numFmtId="0" fontId="29" fillId="2" borderId="5" xfId="0" applyFont="1" applyFill="1" applyBorder="1" applyAlignment="1" applyProtection="1">
      <alignment horizontal="left" vertical="center" indent="1"/>
      <protection hidden="1"/>
    </xf>
    <xf numFmtId="0" fontId="29" fillId="2" borderId="11" xfId="0" applyFont="1" applyFill="1" applyBorder="1" applyProtection="1">
      <alignment vertical="center"/>
      <protection hidden="1"/>
    </xf>
    <xf numFmtId="38" fontId="33" fillId="0" borderId="12" xfId="1" applyFont="1" applyBorder="1" applyAlignment="1" applyProtection="1">
      <alignment vertical="center" shrinkToFit="1"/>
      <protection hidden="1"/>
    </xf>
    <xf numFmtId="0" fontId="35" fillId="2" borderId="13" xfId="0" applyFont="1" applyFill="1" applyBorder="1" applyAlignment="1" applyProtection="1">
      <alignment horizontal="left" vertical="center" indent="1"/>
      <protection hidden="1"/>
    </xf>
    <xf numFmtId="0" fontId="35" fillId="2" borderId="0" xfId="0" applyFont="1" applyFill="1" applyProtection="1">
      <alignment vertical="center"/>
      <protection hidden="1"/>
    </xf>
    <xf numFmtId="0" fontId="35" fillId="2" borderId="14" xfId="0" applyFont="1" applyFill="1" applyBorder="1" applyProtection="1">
      <alignment vertical="center"/>
      <protection hidden="1"/>
    </xf>
    <xf numFmtId="180" fontId="36" fillId="0" borderId="15" xfId="1" applyNumberFormat="1" applyFont="1" applyBorder="1" applyAlignment="1" applyProtection="1">
      <alignment vertical="center" shrinkToFit="1"/>
      <protection locked="0" hidden="1"/>
    </xf>
    <xf numFmtId="0" fontId="29" fillId="2" borderId="7" xfId="0" applyFont="1" applyFill="1" applyBorder="1" applyAlignment="1" applyProtection="1">
      <alignment horizontal="left" vertical="center" indent="1"/>
      <protection hidden="1"/>
    </xf>
    <xf numFmtId="0" fontId="29" fillId="2" borderId="8" xfId="0" applyFont="1" applyFill="1" applyBorder="1" applyProtection="1">
      <alignment vertical="center"/>
      <protection hidden="1"/>
    </xf>
    <xf numFmtId="0" fontId="29" fillId="2" borderId="9" xfId="0" applyFont="1" applyFill="1" applyBorder="1" applyProtection="1">
      <alignment vertical="center"/>
      <protection hidden="1"/>
    </xf>
    <xf numFmtId="38" fontId="33" fillId="0" borderId="10" xfId="1" applyFont="1" applyBorder="1" applyAlignment="1" applyProtection="1">
      <alignment vertical="center" shrinkToFit="1"/>
      <protection hidden="1"/>
    </xf>
    <xf numFmtId="0" fontId="29" fillId="2" borderId="16" xfId="0" applyFont="1" applyFill="1" applyBorder="1" applyAlignment="1" applyProtection="1">
      <alignment horizontal="left" vertical="center" indent="1"/>
      <protection hidden="1"/>
    </xf>
    <xf numFmtId="0" fontId="29" fillId="2" borderId="17" xfId="0" applyFont="1" applyFill="1" applyBorder="1" applyProtection="1">
      <alignment vertical="center"/>
      <protection hidden="1"/>
    </xf>
    <xf numFmtId="0" fontId="29" fillId="2" borderId="18" xfId="0" applyFont="1" applyFill="1" applyBorder="1" applyProtection="1">
      <alignment vertical="center"/>
      <protection hidden="1"/>
    </xf>
    <xf numFmtId="180" fontId="33" fillId="0" borderId="19" xfId="1" applyNumberFormat="1" applyFont="1" applyBorder="1" applyAlignment="1" applyProtection="1">
      <alignment vertical="center" shrinkToFit="1"/>
      <protection hidden="1"/>
    </xf>
    <xf numFmtId="0" fontId="29" fillId="2" borderId="14" xfId="0" applyFont="1" applyFill="1" applyBorder="1" applyProtection="1">
      <alignment vertical="center"/>
      <protection hidden="1"/>
    </xf>
    <xf numFmtId="38" fontId="33" fillId="0" borderId="15" xfId="1" applyFont="1" applyBorder="1" applyAlignment="1" applyProtection="1">
      <alignment vertical="center" shrinkToFit="1"/>
      <protection hidden="1"/>
    </xf>
    <xf numFmtId="181" fontId="36" fillId="0" borderId="10" xfId="1" applyNumberFormat="1" applyFont="1" applyBorder="1" applyAlignment="1" applyProtection="1">
      <alignment vertical="center" shrinkToFit="1"/>
      <protection locked="0" hidden="1"/>
    </xf>
    <xf numFmtId="0" fontId="37" fillId="2" borderId="16" xfId="0" applyFont="1" applyFill="1" applyBorder="1" applyAlignment="1" applyProtection="1">
      <alignment horizontal="left" vertical="center" indent="1"/>
      <protection hidden="1"/>
    </xf>
    <xf numFmtId="0" fontId="37" fillId="2" borderId="17" xfId="0" applyFont="1" applyFill="1" applyBorder="1" applyProtection="1">
      <alignment vertical="center"/>
      <protection hidden="1"/>
    </xf>
    <xf numFmtId="0" fontId="37" fillId="2" borderId="18" xfId="0" applyFont="1" applyFill="1" applyBorder="1" applyProtection="1">
      <alignment vertical="center"/>
      <protection hidden="1"/>
    </xf>
    <xf numFmtId="38" fontId="34" fillId="0" borderId="19" xfId="1" applyFont="1" applyBorder="1" applyAlignment="1" applyProtection="1">
      <alignment vertical="center" shrinkToFit="1"/>
      <protection hidden="1"/>
    </xf>
    <xf numFmtId="180" fontId="33" fillId="0" borderId="12" xfId="1" applyNumberFormat="1" applyFont="1" applyBorder="1" applyAlignment="1" applyProtection="1">
      <alignment vertical="center" shrinkToFit="1"/>
      <protection hidden="1"/>
    </xf>
    <xf numFmtId="38" fontId="33" fillId="0" borderId="19" xfId="1" applyFont="1" applyBorder="1" applyAlignment="1" applyProtection="1">
      <alignment vertical="center" shrinkToFit="1"/>
      <protection hidden="1"/>
    </xf>
    <xf numFmtId="0" fontId="29" fillId="2" borderId="10" xfId="0" applyFont="1" applyFill="1" applyBorder="1" applyProtection="1">
      <alignment vertical="center"/>
      <protection hidden="1"/>
    </xf>
    <xf numFmtId="0" fontId="29" fillId="2" borderId="5" xfId="0" applyFont="1" applyFill="1" applyBorder="1" applyAlignment="1" applyProtection="1">
      <alignment horizontal="centerContinuous" vertical="center"/>
      <protection hidden="1"/>
    </xf>
    <xf numFmtId="0" fontId="29" fillId="2" borderId="11" xfId="0" applyFont="1" applyFill="1" applyBorder="1" applyAlignment="1" applyProtection="1">
      <alignment horizontal="centerContinuous" vertical="center"/>
      <protection hidden="1"/>
    </xf>
    <xf numFmtId="0" fontId="29" fillId="2" borderId="6" xfId="0" applyFont="1" applyFill="1" applyBorder="1" applyAlignment="1" applyProtection="1">
      <alignment horizontal="centerContinuous" vertical="center"/>
      <protection hidden="1"/>
    </xf>
    <xf numFmtId="0" fontId="29" fillId="2" borderId="8" xfId="0" applyFont="1" applyFill="1" applyBorder="1" applyAlignment="1" applyProtection="1">
      <alignment horizontal="centerContinuous" vertical="center"/>
      <protection hidden="1"/>
    </xf>
    <xf numFmtId="0" fontId="29" fillId="2" borderId="15" xfId="0" applyFont="1" applyFill="1" applyBorder="1" applyAlignment="1" applyProtection="1">
      <alignment horizontal="center" vertical="center"/>
      <protection hidden="1"/>
    </xf>
    <xf numFmtId="0" fontId="35" fillId="2" borderId="10" xfId="0" applyFont="1" applyFill="1" applyBorder="1" applyAlignment="1" applyProtection="1">
      <alignment horizontal="center" vertical="center" wrapText="1" shrinkToFit="1"/>
      <protection hidden="1"/>
    </xf>
    <xf numFmtId="0" fontId="35" fillId="2" borderId="10" xfId="0" applyFont="1" applyFill="1" applyBorder="1" applyAlignment="1" applyProtection="1">
      <alignment horizontal="center" vertical="center" shrinkToFit="1"/>
      <protection hidden="1"/>
    </xf>
    <xf numFmtId="0" fontId="14" fillId="2" borderId="10" xfId="0" applyFont="1" applyFill="1" applyBorder="1" applyAlignment="1" applyProtection="1">
      <alignment horizontal="center" vertical="center" shrinkToFit="1"/>
      <protection hidden="1"/>
    </xf>
    <xf numFmtId="0" fontId="29" fillId="2" borderId="10" xfId="0" applyFont="1" applyFill="1" applyBorder="1" applyAlignment="1" applyProtection="1">
      <alignment horizontal="center" vertical="center" shrinkToFit="1"/>
      <protection hidden="1"/>
    </xf>
    <xf numFmtId="0" fontId="29" fillId="2" borderId="7" xfId="0" applyFont="1" applyFill="1" applyBorder="1" applyAlignment="1" applyProtection="1">
      <alignment horizontal="center" vertical="center" shrinkToFit="1"/>
      <protection hidden="1"/>
    </xf>
    <xf numFmtId="0" fontId="29" fillId="2" borderId="20" xfId="0" applyFont="1" applyFill="1" applyBorder="1" applyAlignment="1" applyProtection="1">
      <alignment horizontal="center" vertical="center" shrinkToFit="1"/>
      <protection hidden="1"/>
    </xf>
    <xf numFmtId="0" fontId="29" fillId="2" borderId="9" xfId="0" applyFont="1" applyFill="1" applyBorder="1" applyAlignment="1" applyProtection="1">
      <alignment horizontal="center" vertical="center" wrapText="1" shrinkToFit="1"/>
      <protection hidden="1"/>
    </xf>
    <xf numFmtId="0" fontId="29" fillId="2" borderId="15" xfId="0" applyFont="1" applyFill="1" applyBorder="1" applyProtection="1">
      <alignment vertical="center"/>
      <protection hidden="1"/>
    </xf>
    <xf numFmtId="0" fontId="35" fillId="2" borderId="15" xfId="0" applyFont="1" applyFill="1" applyBorder="1" applyAlignment="1" applyProtection="1">
      <alignment vertical="center" shrinkToFit="1"/>
      <protection hidden="1"/>
    </xf>
    <xf numFmtId="0" fontId="35" fillId="2" borderId="15" xfId="0" applyFont="1" applyFill="1" applyBorder="1" applyAlignment="1" applyProtection="1">
      <alignment horizontal="center" vertical="center" shrinkToFit="1"/>
      <protection hidden="1"/>
    </xf>
    <xf numFmtId="0" fontId="14" fillId="2" borderId="15" xfId="0" applyFont="1" applyFill="1" applyBorder="1" applyAlignment="1" applyProtection="1">
      <alignment horizontal="center" vertical="center" shrinkToFit="1"/>
      <protection hidden="1"/>
    </xf>
    <xf numFmtId="0" fontId="29" fillId="2" borderId="15" xfId="0" applyFont="1" applyFill="1" applyBorder="1" applyAlignment="1" applyProtection="1">
      <alignment horizontal="center" vertical="center" shrinkToFit="1"/>
      <protection hidden="1"/>
    </xf>
    <xf numFmtId="0" fontId="29" fillId="2" borderId="13" xfId="0" applyFont="1" applyFill="1" applyBorder="1" applyAlignment="1" applyProtection="1">
      <alignment horizontal="center" vertical="center" shrinkToFit="1"/>
      <protection hidden="1"/>
    </xf>
    <xf numFmtId="0" fontId="29" fillId="2" borderId="21" xfId="0" applyFont="1" applyFill="1" applyBorder="1" applyAlignment="1" applyProtection="1">
      <alignment horizontal="center" vertical="center" shrinkToFit="1"/>
      <protection hidden="1"/>
    </xf>
    <xf numFmtId="0" fontId="29" fillId="2" borderId="14" xfId="0" applyFont="1" applyFill="1" applyBorder="1" applyAlignment="1" applyProtection="1">
      <alignment horizontal="center" vertical="center" shrinkToFit="1"/>
      <protection hidden="1"/>
    </xf>
    <xf numFmtId="0" fontId="29" fillId="2" borderId="19" xfId="0" applyFont="1" applyFill="1" applyBorder="1" applyProtection="1">
      <alignment vertical="center"/>
      <protection hidden="1"/>
    </xf>
    <xf numFmtId="0" fontId="35" fillId="2" borderId="19" xfId="0" applyFont="1" applyFill="1" applyBorder="1" applyAlignment="1" applyProtection="1">
      <alignment vertical="center" shrinkToFit="1"/>
      <protection hidden="1"/>
    </xf>
    <xf numFmtId="0" fontId="35" fillId="2" borderId="19" xfId="0" applyFont="1" applyFill="1" applyBorder="1" applyAlignment="1" applyProtection="1">
      <alignment horizontal="center" vertical="center" shrinkToFit="1"/>
      <protection hidden="1"/>
    </xf>
    <xf numFmtId="0" fontId="14" fillId="2" borderId="19" xfId="0" applyFont="1" applyFill="1" applyBorder="1" applyAlignment="1" applyProtection="1">
      <alignment horizontal="center" vertical="center" shrinkToFit="1"/>
      <protection hidden="1"/>
    </xf>
    <xf numFmtId="0" fontId="29" fillId="2" borderId="19" xfId="0" applyFont="1" applyFill="1" applyBorder="1" applyAlignment="1" applyProtection="1">
      <alignment horizontal="center" vertical="center" shrinkToFit="1"/>
      <protection hidden="1"/>
    </xf>
    <xf numFmtId="0" fontId="29" fillId="2" borderId="16" xfId="0" applyFont="1" applyFill="1" applyBorder="1" applyAlignment="1" applyProtection="1">
      <alignment horizontal="center" vertical="center" shrinkToFit="1"/>
      <protection hidden="1"/>
    </xf>
    <xf numFmtId="0" fontId="29" fillId="2" borderId="22" xfId="0" applyFont="1" applyFill="1" applyBorder="1" applyAlignment="1" applyProtection="1">
      <alignment horizontal="center" vertical="center" shrinkToFit="1"/>
      <protection hidden="1"/>
    </xf>
    <xf numFmtId="0" fontId="29" fillId="2" borderId="18" xfId="0" applyFont="1" applyFill="1" applyBorder="1" applyAlignment="1" applyProtection="1">
      <alignment horizontal="center" vertical="center" shrinkToFit="1"/>
      <protection hidden="1"/>
    </xf>
    <xf numFmtId="186" fontId="36" fillId="0" borderId="10" xfId="0" applyNumberFormat="1" applyFont="1" applyBorder="1" applyAlignment="1" applyProtection="1">
      <alignment vertical="center" shrinkToFit="1"/>
      <protection locked="0" hidden="1"/>
    </xf>
    <xf numFmtId="182" fontId="36" fillId="0" borderId="10" xfId="1" applyNumberFormat="1" applyFont="1" applyBorder="1" applyAlignment="1" applyProtection="1">
      <alignment vertical="center" shrinkToFit="1"/>
      <protection locked="0" hidden="1"/>
    </xf>
    <xf numFmtId="180" fontId="15" fillId="0" borderId="10" xfId="1" applyNumberFormat="1" applyFont="1" applyBorder="1" applyAlignment="1" applyProtection="1">
      <alignment vertical="center" shrinkToFit="1"/>
      <protection hidden="1"/>
    </xf>
    <xf numFmtId="180" fontId="33" fillId="0" borderId="10" xfId="1" applyNumberFormat="1" applyFont="1" applyBorder="1" applyAlignment="1" applyProtection="1">
      <alignment vertical="center" shrinkToFit="1"/>
      <protection hidden="1"/>
    </xf>
    <xf numFmtId="180" fontId="33" fillId="0" borderId="7" xfId="1" applyNumberFormat="1" applyFont="1" applyBorder="1" applyAlignment="1" applyProtection="1">
      <alignment vertical="center" shrinkToFit="1"/>
      <protection hidden="1"/>
    </xf>
    <xf numFmtId="180" fontId="33" fillId="0" borderId="23" xfId="1" applyNumberFormat="1" applyFont="1" applyBorder="1" applyAlignment="1" applyProtection="1">
      <alignment vertical="center" shrinkToFit="1"/>
      <protection hidden="1"/>
    </xf>
    <xf numFmtId="180" fontId="33" fillId="0" borderId="9" xfId="1" applyNumberFormat="1" applyFont="1" applyBorder="1" applyAlignment="1" applyProtection="1">
      <alignment vertical="center" shrinkToFit="1"/>
      <protection hidden="1"/>
    </xf>
    <xf numFmtId="0" fontId="38" fillId="0" borderId="0" xfId="0" applyFont="1" applyAlignment="1" applyProtection="1">
      <alignment vertical="center" shrinkToFit="1"/>
      <protection hidden="1"/>
    </xf>
    <xf numFmtId="186" fontId="36" fillId="0" borderId="15" xfId="0" applyNumberFormat="1" applyFont="1" applyBorder="1" applyAlignment="1" applyProtection="1">
      <alignment vertical="center" shrinkToFit="1"/>
      <protection locked="0" hidden="1"/>
    </xf>
    <xf numFmtId="182" fontId="36" fillId="0" borderId="15" xfId="1" applyNumberFormat="1" applyFont="1" applyBorder="1" applyAlignment="1" applyProtection="1">
      <alignment vertical="center" shrinkToFit="1"/>
      <protection locked="0" hidden="1"/>
    </xf>
    <xf numFmtId="180" fontId="15" fillId="0" borderId="15" xfId="1" applyNumberFormat="1" applyFont="1" applyBorder="1" applyAlignment="1" applyProtection="1">
      <alignment vertical="center" shrinkToFit="1"/>
      <protection hidden="1"/>
    </xf>
    <xf numFmtId="180" fontId="33" fillId="0" borderId="15" xfId="1" applyNumberFormat="1" applyFont="1" applyBorder="1" applyAlignment="1" applyProtection="1">
      <alignment vertical="center" shrinkToFit="1"/>
      <protection hidden="1"/>
    </xf>
    <xf numFmtId="180" fontId="33" fillId="0" borderId="13" xfId="1" applyNumberFormat="1" applyFont="1" applyBorder="1" applyAlignment="1" applyProtection="1">
      <alignment vertical="center" shrinkToFit="1"/>
      <protection hidden="1"/>
    </xf>
    <xf numFmtId="180" fontId="33" fillId="0" borderId="21" xfId="1" applyNumberFormat="1" applyFont="1" applyBorder="1" applyAlignment="1" applyProtection="1">
      <alignment vertical="center" shrinkToFit="1"/>
      <protection hidden="1"/>
    </xf>
    <xf numFmtId="180" fontId="33" fillId="0" borderId="14" xfId="1" applyNumberFormat="1" applyFont="1" applyBorder="1" applyAlignment="1" applyProtection="1">
      <alignment vertical="center" shrinkToFit="1"/>
      <protection hidden="1"/>
    </xf>
    <xf numFmtId="186" fontId="36" fillId="0" borderId="19" xfId="0" applyNumberFormat="1" applyFont="1" applyBorder="1" applyAlignment="1" applyProtection="1">
      <alignment vertical="center" shrinkToFit="1"/>
      <protection locked="0" hidden="1"/>
    </xf>
    <xf numFmtId="182" fontId="36" fillId="0" borderId="19" xfId="1" applyNumberFormat="1" applyFont="1" applyBorder="1" applyAlignment="1" applyProtection="1">
      <alignment vertical="center" shrinkToFit="1"/>
      <protection locked="0" hidden="1"/>
    </xf>
    <xf numFmtId="180" fontId="36" fillId="0" borderId="19" xfId="1" applyNumberFormat="1" applyFont="1" applyBorder="1" applyAlignment="1" applyProtection="1">
      <alignment vertical="center" shrinkToFit="1"/>
      <protection locked="0" hidden="1"/>
    </xf>
    <xf numFmtId="180" fontId="15" fillId="0" borderId="19" xfId="1" applyNumberFormat="1" applyFont="1" applyBorder="1" applyAlignment="1" applyProtection="1">
      <alignment vertical="center" shrinkToFit="1"/>
      <protection hidden="1"/>
    </xf>
    <xf numFmtId="180" fontId="33" fillId="0" borderId="16" xfId="1" applyNumberFormat="1" applyFont="1" applyBorder="1" applyAlignment="1" applyProtection="1">
      <alignment vertical="center" shrinkToFit="1"/>
      <protection hidden="1"/>
    </xf>
    <xf numFmtId="180" fontId="33" fillId="0" borderId="24" xfId="1" applyNumberFormat="1" applyFont="1" applyBorder="1" applyAlignment="1" applyProtection="1">
      <alignment vertical="center" shrinkToFit="1"/>
      <protection hidden="1"/>
    </xf>
    <xf numFmtId="180" fontId="33" fillId="0" borderId="18" xfId="1" applyNumberFormat="1" applyFont="1" applyBorder="1" applyAlignment="1" applyProtection="1">
      <alignment vertical="center" shrinkToFit="1"/>
      <protection hidden="1"/>
    </xf>
    <xf numFmtId="38" fontId="36" fillId="0" borderId="10" xfId="1" applyFont="1" applyBorder="1" applyAlignment="1" applyProtection="1">
      <alignment vertical="center" shrinkToFit="1"/>
      <protection locked="0" hidden="1"/>
    </xf>
    <xf numFmtId="0" fontId="18" fillId="0" borderId="0" xfId="0" applyFont="1" applyProtection="1">
      <alignment vertical="center"/>
      <protection hidden="1"/>
    </xf>
    <xf numFmtId="0" fontId="16" fillId="0" borderId="4" xfId="0" applyFont="1" applyBorder="1" applyAlignment="1">
      <alignment horizontal="centerContinuous" vertical="center"/>
    </xf>
    <xf numFmtId="0" fontId="16" fillId="0" borderId="0" xfId="0" applyFont="1">
      <alignment vertical="center"/>
    </xf>
    <xf numFmtId="0" fontId="16" fillId="0" borderId="25" xfId="0" applyFont="1" applyBorder="1">
      <alignment vertical="center"/>
    </xf>
    <xf numFmtId="0" fontId="16" fillId="0" borderId="26" xfId="0" applyFont="1" applyBorder="1">
      <alignment vertical="center"/>
    </xf>
    <xf numFmtId="0" fontId="16" fillId="0" borderId="27" xfId="0" applyFont="1" applyBorder="1">
      <alignment vertical="center"/>
    </xf>
    <xf numFmtId="0" fontId="29" fillId="0" borderId="0" xfId="0" applyFont="1" applyAlignment="1" applyProtection="1">
      <alignment horizontal="center" vertical="center" shrinkToFit="1"/>
      <protection hidden="1"/>
    </xf>
    <xf numFmtId="0" fontId="7" fillId="0" borderId="0" xfId="0" applyFont="1" applyAlignment="1" applyProtection="1">
      <alignment horizontal="centerContinuous" vertical="center"/>
      <protection hidden="1"/>
    </xf>
    <xf numFmtId="180" fontId="15" fillId="0" borderId="12" xfId="1" applyNumberFormat="1" applyFont="1" applyBorder="1" applyAlignment="1" applyProtection="1">
      <alignment vertical="center" shrinkToFit="1"/>
      <protection hidden="1"/>
    </xf>
    <xf numFmtId="38" fontId="15" fillId="0" borderId="12" xfId="1" applyFont="1" applyBorder="1" applyAlignment="1" applyProtection="1">
      <alignment vertical="center" shrinkToFit="1"/>
      <protection hidden="1"/>
    </xf>
    <xf numFmtId="38" fontId="15" fillId="0" borderId="10" xfId="1" applyFont="1" applyBorder="1" applyAlignment="1" applyProtection="1">
      <alignment vertical="center" shrinkToFit="1"/>
      <protection hidden="1"/>
    </xf>
    <xf numFmtId="38" fontId="15" fillId="0" borderId="15" xfId="1" applyFont="1" applyBorder="1" applyAlignment="1" applyProtection="1">
      <alignment vertical="center" shrinkToFit="1"/>
      <protection hidden="1"/>
    </xf>
    <xf numFmtId="38" fontId="19" fillId="0" borderId="19" xfId="1" applyFont="1" applyBorder="1" applyAlignment="1" applyProtection="1">
      <alignment vertical="center" shrinkToFit="1"/>
      <protection hidden="1"/>
    </xf>
    <xf numFmtId="38" fontId="15" fillId="0" borderId="19" xfId="1" applyFont="1" applyBorder="1" applyAlignment="1" applyProtection="1">
      <alignment vertical="center" shrinkToFit="1"/>
      <protection hidden="1"/>
    </xf>
    <xf numFmtId="0" fontId="14" fillId="2" borderId="5" xfId="0" applyFont="1" applyFill="1" applyBorder="1" applyAlignment="1" applyProtection="1">
      <alignment horizontal="left" vertical="center" indent="1"/>
      <protection hidden="1"/>
    </xf>
    <xf numFmtId="0" fontId="14" fillId="2" borderId="6" xfId="0" applyFont="1" applyFill="1" applyBorder="1" applyProtection="1">
      <alignment vertical="center"/>
      <protection hidden="1"/>
    </xf>
    <xf numFmtId="0" fontId="14" fillId="2" borderId="7" xfId="0" applyFont="1" applyFill="1" applyBorder="1" applyAlignment="1" applyProtection="1">
      <alignment horizontal="left" vertical="center" indent="1"/>
      <protection hidden="1"/>
    </xf>
    <xf numFmtId="0" fontId="14" fillId="2" borderId="8" xfId="0" applyFont="1" applyFill="1" applyBorder="1" applyProtection="1">
      <alignment vertical="center"/>
      <protection hidden="1"/>
    </xf>
    <xf numFmtId="0" fontId="14" fillId="2" borderId="9" xfId="0" applyFont="1" applyFill="1" applyBorder="1" applyProtection="1">
      <alignment vertical="center"/>
      <protection hidden="1"/>
    </xf>
    <xf numFmtId="0" fontId="14" fillId="2" borderId="13" xfId="0" applyFont="1" applyFill="1" applyBorder="1" applyAlignment="1" applyProtection="1">
      <alignment horizontal="left" vertical="center" indent="1"/>
      <protection hidden="1"/>
    </xf>
    <xf numFmtId="0" fontId="14" fillId="2" borderId="0" xfId="0" applyFont="1" applyFill="1" applyProtection="1">
      <alignment vertical="center"/>
      <protection hidden="1"/>
    </xf>
    <xf numFmtId="0" fontId="14" fillId="2" borderId="14" xfId="0" applyFont="1" applyFill="1" applyBorder="1" applyProtection="1">
      <alignment vertical="center"/>
      <protection hidden="1"/>
    </xf>
    <xf numFmtId="0" fontId="14" fillId="2" borderId="16" xfId="0" applyFont="1" applyFill="1" applyBorder="1" applyAlignment="1" applyProtection="1">
      <alignment horizontal="left" vertical="center" indent="1"/>
      <protection hidden="1"/>
    </xf>
    <xf numFmtId="0" fontId="14" fillId="2" borderId="17" xfId="0" applyFont="1" applyFill="1" applyBorder="1" applyProtection="1">
      <alignment vertical="center"/>
      <protection hidden="1"/>
    </xf>
    <xf numFmtId="0" fontId="14" fillId="2" borderId="18" xfId="0" applyFont="1" applyFill="1" applyBorder="1" applyProtection="1">
      <alignment vertical="center"/>
      <protection hidden="1"/>
    </xf>
    <xf numFmtId="0" fontId="14" fillId="2" borderId="11" xfId="0" applyFont="1" applyFill="1" applyBorder="1" applyProtection="1">
      <alignment vertical="center"/>
      <protection hidden="1"/>
    </xf>
    <xf numFmtId="0" fontId="21" fillId="2" borderId="16" xfId="0" applyFont="1" applyFill="1" applyBorder="1" applyAlignment="1" applyProtection="1">
      <alignment horizontal="left" vertical="center" indent="1"/>
      <protection hidden="1"/>
    </xf>
    <xf numFmtId="0" fontId="21" fillId="2" borderId="17" xfId="0" applyFont="1" applyFill="1" applyBorder="1" applyProtection="1">
      <alignment vertical="center"/>
      <protection hidden="1"/>
    </xf>
    <xf numFmtId="0" fontId="21" fillId="2" borderId="18" xfId="0" applyFont="1" applyFill="1" applyBorder="1" applyProtection="1">
      <alignment vertical="center"/>
      <protection hidden="1"/>
    </xf>
    <xf numFmtId="0" fontId="14" fillId="2" borderId="10" xfId="0" applyFont="1" applyFill="1" applyBorder="1" applyProtection="1">
      <alignment vertical="center"/>
      <protection hidden="1"/>
    </xf>
    <xf numFmtId="0" fontId="14" fillId="2" borderId="5" xfId="0" applyFont="1" applyFill="1" applyBorder="1" applyAlignment="1" applyProtection="1">
      <alignment horizontal="centerContinuous" vertical="center"/>
      <protection hidden="1"/>
    </xf>
    <xf numFmtId="0" fontId="14" fillId="2" borderId="11" xfId="0" applyFont="1" applyFill="1" applyBorder="1" applyAlignment="1" applyProtection="1">
      <alignment horizontal="centerContinuous" vertical="center"/>
      <protection hidden="1"/>
    </xf>
    <xf numFmtId="0" fontId="14" fillId="2" borderId="10" xfId="0" applyFont="1" applyFill="1" applyBorder="1" applyAlignment="1" applyProtection="1">
      <alignment horizontal="center" vertical="center" wrapText="1" shrinkToFit="1"/>
      <protection hidden="1"/>
    </xf>
    <xf numFmtId="0" fontId="14" fillId="2" borderId="15" xfId="0" applyFont="1" applyFill="1" applyBorder="1" applyAlignment="1" applyProtection="1">
      <alignment vertical="center" shrinkToFit="1"/>
      <protection hidden="1"/>
    </xf>
    <xf numFmtId="0" fontId="14" fillId="2" borderId="19" xfId="0" applyFont="1" applyFill="1" applyBorder="1" applyAlignment="1" applyProtection="1">
      <alignment vertical="center" shrinkToFit="1"/>
      <protection hidden="1"/>
    </xf>
    <xf numFmtId="0" fontId="13" fillId="2" borderId="15" xfId="0" applyFont="1" applyFill="1" applyBorder="1" applyAlignment="1" applyProtection="1">
      <alignment horizontal="center" vertical="center"/>
      <protection hidden="1"/>
    </xf>
    <xf numFmtId="0" fontId="18" fillId="0" borderId="0" xfId="0" applyFont="1" applyAlignment="1" applyProtection="1">
      <alignment horizontal="right" vertical="center"/>
      <protection hidden="1"/>
    </xf>
    <xf numFmtId="0" fontId="14" fillId="2" borderId="15" xfId="0" applyFont="1" applyFill="1" applyBorder="1" applyAlignment="1" applyProtection="1">
      <alignment horizontal="center" vertical="center"/>
      <protection hidden="1"/>
    </xf>
    <xf numFmtId="181" fontId="15" fillId="0" borderId="10" xfId="1" applyNumberFormat="1" applyFont="1" applyBorder="1" applyAlignment="1" applyProtection="1">
      <alignment vertical="center" shrinkToFit="1"/>
      <protection hidden="1"/>
    </xf>
    <xf numFmtId="38" fontId="15" fillId="0" borderId="10" xfId="1" applyFont="1" applyFill="1" applyBorder="1" applyAlignment="1" applyProtection="1">
      <alignment vertical="center" shrinkToFit="1"/>
      <protection hidden="1"/>
    </xf>
    <xf numFmtId="186" fontId="15" fillId="0" borderId="10" xfId="0" applyNumberFormat="1" applyFont="1" applyBorder="1" applyAlignment="1" applyProtection="1">
      <alignment vertical="center" shrinkToFit="1"/>
      <protection hidden="1"/>
    </xf>
    <xf numFmtId="182" fontId="15" fillId="0" borderId="10" xfId="1" applyNumberFormat="1" applyFont="1" applyBorder="1" applyAlignment="1" applyProtection="1">
      <alignment vertical="center" shrinkToFit="1"/>
      <protection hidden="1"/>
    </xf>
    <xf numFmtId="186" fontId="15" fillId="0" borderId="15" xfId="0" applyNumberFormat="1" applyFont="1" applyBorder="1" applyAlignment="1" applyProtection="1">
      <alignment vertical="center" shrinkToFit="1"/>
      <protection hidden="1"/>
    </xf>
    <xf numFmtId="182" fontId="15" fillId="0" borderId="15" xfId="1" applyNumberFormat="1" applyFont="1" applyBorder="1" applyAlignment="1" applyProtection="1">
      <alignment vertical="center" shrinkToFit="1"/>
      <protection hidden="1"/>
    </xf>
    <xf numFmtId="186" fontId="15" fillId="0" borderId="19" xfId="0" applyNumberFormat="1" applyFont="1" applyBorder="1" applyAlignment="1" applyProtection="1">
      <alignment vertical="center" shrinkToFit="1"/>
      <protection hidden="1"/>
    </xf>
    <xf numFmtId="182" fontId="15" fillId="0" borderId="19" xfId="1" applyNumberFormat="1" applyFont="1" applyBorder="1" applyAlignment="1" applyProtection="1">
      <alignment vertical="center" shrinkToFit="1"/>
      <protection hidden="1"/>
    </xf>
    <xf numFmtId="0" fontId="16" fillId="0" borderId="28" xfId="0" applyFont="1" applyBorder="1" applyAlignment="1" applyProtection="1">
      <alignment horizontal="centerContinuous" vertical="center"/>
      <protection locked="0"/>
    </xf>
    <xf numFmtId="0" fontId="16" fillId="0" borderId="29" xfId="0" applyFont="1" applyBorder="1" applyAlignment="1">
      <alignment horizontal="centerContinuous" vertical="center"/>
    </xf>
    <xf numFmtId="0" fontId="16" fillId="0" borderId="30" xfId="0" applyFont="1" applyBorder="1" applyAlignment="1">
      <alignment horizontal="centerContinuous" vertical="center"/>
    </xf>
    <xf numFmtId="0" fontId="39" fillId="0" borderId="0" xfId="0" applyFont="1" applyAlignment="1" applyProtection="1">
      <alignment horizontal="left" vertical="center" indent="1"/>
      <protection hidden="1"/>
    </xf>
    <xf numFmtId="0" fontId="1" fillId="2" borderId="10" xfId="0" applyFont="1" applyFill="1" applyBorder="1" applyAlignment="1" applyProtection="1">
      <alignment horizontal="center" vertical="center" shrinkToFit="1"/>
      <protection hidden="1"/>
    </xf>
    <xf numFmtId="0" fontId="44" fillId="0" borderId="0" xfId="0" applyFont="1" applyProtection="1">
      <alignment vertical="center"/>
      <protection hidden="1"/>
    </xf>
    <xf numFmtId="0" fontId="43" fillId="0" borderId="0" xfId="0" applyFont="1">
      <alignment vertical="center"/>
    </xf>
    <xf numFmtId="186" fontId="13" fillId="0" borderId="10" xfId="0" applyNumberFormat="1" applyFont="1" applyBorder="1" applyAlignment="1" applyProtection="1">
      <alignment horizontal="left" vertical="center" shrinkToFit="1"/>
      <protection locked="0" hidden="1"/>
    </xf>
    <xf numFmtId="182" fontId="13" fillId="0" borderId="10" xfId="1" applyNumberFormat="1" applyFont="1" applyBorder="1" applyAlignment="1" applyProtection="1">
      <alignment vertical="center" shrinkToFit="1"/>
      <protection locked="0" hidden="1"/>
    </xf>
    <xf numFmtId="180" fontId="13" fillId="0" borderId="10" xfId="1" applyNumberFormat="1" applyFont="1" applyBorder="1" applyAlignment="1" applyProtection="1">
      <alignment vertical="center" shrinkToFit="1"/>
      <protection locked="0" hidden="1"/>
    </xf>
    <xf numFmtId="180" fontId="14" fillId="0" borderId="10" xfId="1" applyNumberFormat="1" applyFont="1" applyBorder="1" applyAlignment="1" applyProtection="1">
      <alignment vertical="center" shrinkToFit="1"/>
      <protection hidden="1"/>
    </xf>
    <xf numFmtId="180" fontId="11" fillId="0" borderId="10" xfId="1" applyNumberFormat="1" applyFont="1" applyBorder="1" applyAlignment="1" applyProtection="1">
      <alignment vertical="center" shrinkToFit="1"/>
      <protection hidden="1"/>
    </xf>
    <xf numFmtId="180" fontId="11" fillId="0" borderId="7" xfId="1" applyNumberFormat="1" applyFont="1" applyBorder="1" applyAlignment="1" applyProtection="1">
      <alignment vertical="center" shrinkToFit="1"/>
      <protection hidden="1"/>
    </xf>
    <xf numFmtId="180" fontId="11" fillId="0" borderId="23" xfId="1" applyNumberFormat="1" applyFont="1" applyBorder="1" applyAlignment="1" applyProtection="1">
      <alignment vertical="center" shrinkToFit="1"/>
      <protection hidden="1"/>
    </xf>
    <xf numFmtId="180" fontId="11" fillId="0" borderId="9" xfId="1" applyNumberFormat="1" applyFont="1" applyBorder="1" applyAlignment="1" applyProtection="1">
      <alignment vertical="center" shrinkToFit="1"/>
      <protection hidden="1"/>
    </xf>
    <xf numFmtId="186" fontId="13" fillId="0" borderId="15" xfId="0" applyNumberFormat="1" applyFont="1" applyBorder="1" applyAlignment="1" applyProtection="1">
      <alignment horizontal="left" vertical="center" shrinkToFit="1"/>
      <protection locked="0" hidden="1"/>
    </xf>
    <xf numFmtId="182" fontId="13" fillId="0" borderId="15" xfId="1" applyNumberFormat="1" applyFont="1" applyBorder="1" applyAlignment="1" applyProtection="1">
      <alignment vertical="center" shrinkToFit="1"/>
      <protection locked="0" hidden="1"/>
    </xf>
    <xf numFmtId="180" fontId="13" fillId="0" borderId="15" xfId="1" applyNumberFormat="1" applyFont="1" applyBorder="1" applyAlignment="1" applyProtection="1">
      <alignment vertical="center" shrinkToFit="1"/>
      <protection locked="0" hidden="1"/>
    </xf>
    <xf numFmtId="180" fontId="14" fillId="0" borderId="15" xfId="1" applyNumberFormat="1" applyFont="1" applyBorder="1" applyAlignment="1" applyProtection="1">
      <alignment vertical="center" shrinkToFit="1"/>
      <protection hidden="1"/>
    </xf>
    <xf numFmtId="180" fontId="11" fillId="0" borderId="15" xfId="1" applyNumberFormat="1" applyFont="1" applyBorder="1" applyAlignment="1" applyProtection="1">
      <alignment vertical="center" shrinkToFit="1"/>
      <protection hidden="1"/>
    </xf>
    <xf numFmtId="180" fontId="11" fillId="0" borderId="13" xfId="1" applyNumberFormat="1" applyFont="1" applyBorder="1" applyAlignment="1" applyProtection="1">
      <alignment vertical="center" shrinkToFit="1"/>
      <protection hidden="1"/>
    </xf>
    <xf numFmtId="180" fontId="11" fillId="0" borderId="21" xfId="1" applyNumberFormat="1" applyFont="1" applyBorder="1" applyAlignment="1" applyProtection="1">
      <alignment vertical="center" shrinkToFit="1"/>
      <protection hidden="1"/>
    </xf>
    <xf numFmtId="180" fontId="11" fillId="0" borderId="14" xfId="1" applyNumberFormat="1" applyFont="1" applyBorder="1" applyAlignment="1" applyProtection="1">
      <alignment vertical="center" shrinkToFit="1"/>
      <protection hidden="1"/>
    </xf>
    <xf numFmtId="0" fontId="48" fillId="0" borderId="0" xfId="0" applyFont="1" applyAlignment="1" applyProtection="1">
      <alignment horizontal="centerContinuous" vertical="center"/>
      <protection hidden="1"/>
    </xf>
    <xf numFmtId="192" fontId="1" fillId="2" borderId="13" xfId="0" applyNumberFormat="1" applyFont="1" applyFill="1" applyBorder="1" applyAlignment="1" applyProtection="1">
      <alignment horizontal="left" vertical="center" indent="1"/>
      <protection hidden="1"/>
    </xf>
    <xf numFmtId="192" fontId="1" fillId="2" borderId="0" xfId="0" applyNumberFormat="1" applyFont="1" applyFill="1" applyAlignment="1" applyProtection="1">
      <alignment horizontal="left" vertical="center" indent="1"/>
      <protection hidden="1"/>
    </xf>
    <xf numFmtId="0" fontId="20" fillId="0" borderId="5" xfId="0" applyFont="1" applyBorder="1" applyAlignment="1" applyProtection="1">
      <alignment horizontal="left" vertical="center" indent="1" shrinkToFit="1"/>
      <protection hidden="1"/>
    </xf>
    <xf numFmtId="0" fontId="20" fillId="0" borderId="11" xfId="0" applyFont="1" applyBorder="1" applyAlignment="1" applyProtection="1">
      <alignment horizontal="left" vertical="center" indent="1" shrinkToFit="1"/>
      <protection hidden="1"/>
    </xf>
    <xf numFmtId="0" fontId="20" fillId="0" borderId="6" xfId="0" applyFont="1" applyBorder="1" applyAlignment="1" applyProtection="1">
      <alignment horizontal="left" vertical="center" indent="1" shrinkToFit="1"/>
      <protection hidden="1"/>
    </xf>
    <xf numFmtId="0" fontId="40" fillId="0" borderId="0" xfId="0" applyFont="1" applyAlignment="1" applyProtection="1">
      <alignment horizontal="left" vertical="center" indent="1" shrinkToFit="1"/>
      <protection hidden="1"/>
    </xf>
    <xf numFmtId="188" fontId="20" fillId="0" borderId="5" xfId="0" applyNumberFormat="1" applyFont="1" applyBorder="1" applyAlignment="1" applyProtection="1">
      <alignment horizontal="left" vertical="center" indent="1" shrinkToFit="1"/>
      <protection hidden="1"/>
    </xf>
    <xf numFmtId="188" fontId="20" fillId="0" borderId="6" xfId="0" applyNumberFormat="1" applyFont="1" applyBorder="1" applyAlignment="1" applyProtection="1">
      <alignment horizontal="left" vertical="center" indent="1" shrinkToFit="1"/>
      <protection hidden="1"/>
    </xf>
    <xf numFmtId="189" fontId="20" fillId="0" borderId="5" xfId="0" applyNumberFormat="1" applyFont="1" applyBorder="1" applyAlignment="1" applyProtection="1">
      <alignment horizontal="left" vertical="center" indent="1" shrinkToFit="1"/>
      <protection hidden="1"/>
    </xf>
    <xf numFmtId="189" fontId="20" fillId="0" borderId="6" xfId="0" applyNumberFormat="1" applyFont="1" applyBorder="1" applyAlignment="1" applyProtection="1">
      <alignment horizontal="left" vertical="center" indent="1" shrinkToFit="1"/>
      <protection hidden="1"/>
    </xf>
    <xf numFmtId="183" fontId="40" fillId="0" borderId="0" xfId="0" applyNumberFormat="1" applyFont="1" applyAlignment="1" applyProtection="1">
      <alignment horizontal="left" vertical="center" indent="1" shrinkToFit="1"/>
      <protection hidden="1"/>
    </xf>
    <xf numFmtId="179" fontId="40" fillId="0" borderId="0" xfId="0" applyNumberFormat="1" applyFont="1" applyAlignment="1" applyProtection="1">
      <alignment horizontal="left" vertical="center" indent="1" shrinkToFit="1"/>
      <protection hidden="1"/>
    </xf>
    <xf numFmtId="190" fontId="41" fillId="0" borderId="0" xfId="0" applyNumberFormat="1" applyFont="1" applyAlignment="1" applyProtection="1">
      <alignment horizontal="left" vertical="center" indent="1" shrinkToFit="1"/>
      <protection hidden="1"/>
    </xf>
    <xf numFmtId="184" fontId="15" fillId="0" borderId="0" xfId="0" applyNumberFormat="1" applyFont="1" applyAlignment="1" applyProtection="1">
      <alignment horizontal="right" vertical="center"/>
      <protection hidden="1"/>
    </xf>
    <xf numFmtId="187" fontId="12" fillId="0" borderId="5" xfId="1" applyNumberFormat="1" applyFont="1" applyBorder="1" applyProtection="1">
      <alignment vertical="center"/>
      <protection hidden="1"/>
    </xf>
    <xf numFmtId="187" fontId="12" fillId="0" borderId="6" xfId="1" applyNumberFormat="1" applyFont="1" applyBorder="1" applyProtection="1">
      <alignment vertical="center"/>
      <protection hidden="1"/>
    </xf>
    <xf numFmtId="178" fontId="40" fillId="0" borderId="0" xfId="0" applyNumberFormat="1" applyFont="1" applyAlignment="1" applyProtection="1">
      <alignment horizontal="left" vertical="center" indent="1" shrinkToFit="1"/>
      <protection hidden="1"/>
    </xf>
    <xf numFmtId="0" fontId="41" fillId="0" borderId="0" xfId="0" applyFont="1" applyAlignment="1" applyProtection="1">
      <alignment horizontal="left" vertical="center" indent="1" shrinkToFit="1"/>
      <protection hidden="1"/>
    </xf>
    <xf numFmtId="0" fontId="45" fillId="0" borderId="5" xfId="0" applyFont="1" applyBorder="1" applyAlignment="1" applyProtection="1">
      <alignment horizontal="left" vertical="center" indent="1" shrinkToFit="1"/>
      <protection locked="0" hidden="1"/>
    </xf>
    <xf numFmtId="0" fontId="45" fillId="0" borderId="11" xfId="0" applyFont="1" applyBorder="1" applyAlignment="1" applyProtection="1">
      <alignment horizontal="left" vertical="center" indent="1" shrinkToFit="1"/>
      <protection locked="0" hidden="1"/>
    </xf>
    <xf numFmtId="0" fontId="45" fillId="0" borderId="6" xfId="0" applyFont="1" applyBorder="1" applyAlignment="1" applyProtection="1">
      <alignment horizontal="left" vertical="center" indent="1" shrinkToFit="1"/>
      <protection locked="0" hidden="1"/>
    </xf>
    <xf numFmtId="0" fontId="42" fillId="0" borderId="11" xfId="0" applyFont="1" applyBorder="1" applyAlignment="1" applyProtection="1">
      <alignment horizontal="left" vertical="center" indent="1" shrinkToFit="1"/>
      <protection locked="0" hidden="1"/>
    </xf>
    <xf numFmtId="0" fontId="42" fillId="0" borderId="6" xfId="0" applyFont="1" applyBorder="1" applyAlignment="1" applyProtection="1">
      <alignment horizontal="left" vertical="center" indent="1" shrinkToFit="1"/>
      <protection locked="0" hidden="1"/>
    </xf>
    <xf numFmtId="189" fontId="46" fillId="0" borderId="5" xfId="0" applyNumberFormat="1" applyFont="1" applyBorder="1" applyAlignment="1" applyProtection="1">
      <alignment horizontal="left" vertical="center" indent="1" shrinkToFit="1"/>
      <protection locked="0" hidden="1"/>
    </xf>
    <xf numFmtId="189" fontId="46" fillId="0" borderId="6" xfId="0" applyNumberFormat="1" applyFont="1" applyBorder="1" applyAlignment="1" applyProtection="1">
      <alignment horizontal="left" vertical="center" indent="1" shrinkToFit="1"/>
      <protection locked="0" hidden="1"/>
    </xf>
    <xf numFmtId="49" fontId="42" fillId="0" borderId="5" xfId="0" applyNumberFormat="1" applyFont="1" applyBorder="1" applyAlignment="1" applyProtection="1">
      <alignment horizontal="left" vertical="center" indent="1" shrinkToFit="1"/>
      <protection locked="0" hidden="1"/>
    </xf>
    <xf numFmtId="49" fontId="42" fillId="0" borderId="6" xfId="0" applyNumberFormat="1" applyFont="1" applyBorder="1" applyAlignment="1" applyProtection="1">
      <alignment horizontal="left" vertical="center" indent="1" shrinkToFit="1"/>
      <protection locked="0" hidden="1"/>
    </xf>
    <xf numFmtId="184" fontId="40" fillId="0" borderId="0" xfId="0" applyNumberFormat="1" applyFont="1" applyAlignment="1" applyProtection="1">
      <alignment horizontal="right" vertical="center"/>
      <protection hidden="1"/>
    </xf>
    <xf numFmtId="191" fontId="1" fillId="2" borderId="13" xfId="0" applyNumberFormat="1" applyFont="1" applyFill="1" applyBorder="1" applyAlignment="1" applyProtection="1">
      <alignment horizontal="left" vertical="center" indent="1"/>
      <protection hidden="1"/>
    </xf>
    <xf numFmtId="191" fontId="1" fillId="2" borderId="0" xfId="0" applyNumberFormat="1" applyFont="1" applyFill="1" applyAlignment="1" applyProtection="1">
      <alignment horizontal="left" vertical="center" indent="1"/>
      <protection hidden="1"/>
    </xf>
    <xf numFmtId="189" fontId="42" fillId="0" borderId="6" xfId="0" applyNumberFormat="1" applyFont="1" applyBorder="1" applyAlignment="1" applyProtection="1">
      <alignment horizontal="left" vertical="center" indent="1" shrinkToFit="1"/>
      <protection locked="0" hidden="1"/>
    </xf>
    <xf numFmtId="0" fontId="39" fillId="0" borderId="0" xfId="0" applyFont="1" applyAlignment="1" applyProtection="1">
      <alignment horizontal="left" vertical="center" indent="1"/>
      <protection hidden="1"/>
    </xf>
  </cellXfs>
  <cellStyles count="2">
    <cellStyle name="桁区切り" xfId="1" builtinId="6"/>
    <cellStyle name="標準" xfId="0" builtinId="0"/>
  </cellStyles>
  <dxfs count="35">
    <dxf>
      <font>
        <color theme="0"/>
      </font>
      <fill>
        <patternFill>
          <bgColor rgb="FFFF0000"/>
        </patternFill>
      </fill>
    </dxf>
    <dxf>
      <font>
        <b/>
        <i val="0"/>
        <color rgb="FFFF0000"/>
      </font>
    </dxf>
    <dxf>
      <font>
        <b/>
        <i val="0"/>
        <color rgb="FFFF0000"/>
      </font>
    </dxf>
    <dxf>
      <font>
        <b/>
        <i val="0"/>
        <color rgb="FFFF0000"/>
      </font>
    </dxf>
    <dxf>
      <font>
        <b/>
        <i val="0"/>
        <color rgb="FFFF0000"/>
      </font>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
      <font>
        <b/>
        <i val="0"/>
      </font>
      <fill>
        <patternFill>
          <bgColor rgb="FFFFFF00"/>
        </patternFill>
      </fill>
    </dxf>
    <dxf>
      <font>
        <b/>
        <i val="0"/>
        <color rgb="FFFF0000"/>
      </font>
    </dxf>
    <dxf>
      <font>
        <color rgb="FF0000FF"/>
      </font>
    </dxf>
    <dxf>
      <fill>
        <patternFill>
          <bgColor rgb="FFFFFF00"/>
        </patternFill>
      </fill>
    </dxf>
    <dxf>
      <font>
        <color theme="0"/>
      </font>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rgb="FFFF0000"/>
        </patternFill>
      </fill>
    </dxf>
    <dxf>
      <font>
        <color theme="0"/>
      </font>
      <fill>
        <patternFill>
          <bgColor rgb="FFFF0000"/>
        </patternFill>
      </fill>
    </dxf>
    <dxf>
      <font>
        <b/>
        <i val="0"/>
        <color rgb="FFFF0000"/>
      </font>
    </dxf>
    <dxf>
      <font>
        <b/>
        <i val="0"/>
        <color rgb="FFFF0000"/>
      </font>
    </dxf>
    <dxf>
      <font>
        <b/>
        <i val="0"/>
        <color rgb="FFFF0000"/>
      </font>
    </dxf>
    <dxf>
      <font>
        <color theme="0"/>
      </font>
      <fill>
        <patternFill>
          <bgColor rgb="FFFF0000"/>
        </patternFill>
      </fill>
    </dxf>
    <dxf>
      <font>
        <color theme="0"/>
      </font>
      <fill>
        <patternFill>
          <bgColor rgb="FFFF0000"/>
        </patternFill>
      </fill>
    </dxf>
    <dxf>
      <font>
        <color theme="0"/>
      </font>
      <fill>
        <patternFill>
          <bgColor rgb="FFFF0000"/>
        </patternFill>
      </fill>
    </dxf>
    <dxf>
      <font>
        <b/>
        <i val="0"/>
      </font>
      <fill>
        <patternFill>
          <bgColor rgb="FFFFFF00"/>
        </patternFill>
      </fill>
    </dxf>
    <dxf>
      <font>
        <b/>
        <i val="0"/>
        <color rgb="FFFF0000"/>
      </font>
    </dxf>
    <dxf>
      <font>
        <color rgb="FF0000FF"/>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3795</xdr:rowOff>
    </xdr:from>
    <xdr:ext cx="5610670" cy="579124"/>
    <xdr:sp macro="" textlink="">
      <xdr:nvSpPr>
        <xdr:cNvPr id="2" name="四角形吹き出し 1">
          <a:extLst>
            <a:ext uri="{FF2B5EF4-FFF2-40B4-BE49-F238E27FC236}">
              <a16:creationId xmlns:a16="http://schemas.microsoft.com/office/drawing/2014/main" id="{4DD8BFF6-75DB-32E6-50C9-5A07CD079B30}"/>
            </a:ext>
          </a:extLst>
        </xdr:cNvPr>
        <xdr:cNvSpPr/>
      </xdr:nvSpPr>
      <xdr:spPr>
        <a:xfrm>
          <a:off x="2338917" y="331878"/>
          <a:ext cx="5610670" cy="579124"/>
        </a:xfrm>
        <a:prstGeom prst="wedgeRectCallout">
          <a:avLst>
            <a:gd name="adj1" fmla="val -107"/>
            <a:gd name="adj2" fmla="val -32880"/>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300"/>
            </a:lnSpc>
          </a:pPr>
          <a:r>
            <a:rPr kumimoji="1" lang="ja-JP" altLang="en-US" sz="1200" b="1">
              <a:solidFill>
                <a:sysClr val="windowText" lastClr="000000"/>
              </a:solidFill>
              <a:latin typeface="+mn-ea"/>
              <a:ea typeface="+mn-ea"/>
            </a:rPr>
            <a:t>入力（</a:t>
          </a:r>
          <a:r>
            <a:rPr kumimoji="1" lang="en-US" altLang="ja-JP" sz="1200" b="1">
              <a:solidFill>
                <a:sysClr val="windowText" lastClr="000000"/>
              </a:solidFill>
              <a:latin typeface="+mn-ea"/>
              <a:ea typeface="+mn-ea"/>
            </a:rPr>
            <a:t>16</a:t>
          </a:r>
          <a:r>
            <a:rPr kumimoji="1" lang="ja-JP" altLang="en-US" sz="1200" b="1">
              <a:solidFill>
                <a:sysClr val="windowText" lastClr="000000"/>
              </a:solidFill>
              <a:latin typeface="+mn-ea"/>
              <a:ea typeface="+mn-ea"/>
            </a:rPr>
            <a:t>項目）の際の留意点</a:t>
          </a:r>
          <a:endParaRPr kumimoji="1" lang="en-US" altLang="ja-JP" sz="1200" b="1">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①入力セルの移動は </a:t>
          </a:r>
          <a:r>
            <a:rPr kumimoji="1" lang="ja-JP" altLang="en-US" sz="1200">
              <a:solidFill>
                <a:srgbClr val="FF0000"/>
              </a:solidFill>
              <a:latin typeface="+mn-ea"/>
              <a:ea typeface="+mn-ea"/>
            </a:rPr>
            <a:t>「</a:t>
          </a:r>
          <a:r>
            <a:rPr kumimoji="1" lang="en-US" altLang="ja-JP" sz="1200">
              <a:solidFill>
                <a:srgbClr val="FF0000"/>
              </a:solidFill>
              <a:latin typeface="+mn-ea"/>
              <a:ea typeface="+mn-ea"/>
            </a:rPr>
            <a:t>Enter</a:t>
          </a:r>
          <a:r>
            <a:rPr kumimoji="1" lang="ja-JP" altLang="en-US" sz="1200">
              <a:solidFill>
                <a:srgbClr val="FF0000"/>
              </a:solidFill>
              <a:latin typeface="+mn-ea"/>
              <a:ea typeface="+mn-ea"/>
            </a:rPr>
            <a:t>キー」</a:t>
          </a:r>
          <a:r>
            <a:rPr kumimoji="1" lang="ja-JP" altLang="en-US" sz="1200">
              <a:solidFill>
                <a:sysClr val="windowText" lastClr="000000"/>
              </a:solidFill>
              <a:latin typeface="+mn-ea"/>
              <a:ea typeface="+mn-ea"/>
            </a:rPr>
            <a:t> または </a:t>
          </a:r>
          <a:r>
            <a:rPr kumimoji="1" lang="ja-JP" altLang="en-US" sz="1200">
              <a:solidFill>
                <a:srgbClr val="FF0000"/>
              </a:solidFill>
              <a:latin typeface="+mn-ea"/>
              <a:ea typeface="+mn-ea"/>
            </a:rPr>
            <a:t>「→↓←↑（方向キー）」</a:t>
          </a:r>
          <a:r>
            <a:rPr kumimoji="1" lang="ja-JP" altLang="en-US" sz="1200">
              <a:solidFill>
                <a:sysClr val="windowText" lastClr="000000"/>
              </a:solidFill>
              <a:latin typeface="+mn-ea"/>
              <a:ea typeface="+mn-ea"/>
            </a:rPr>
            <a:t> を押下してください</a:t>
          </a:r>
          <a:endParaRPr kumimoji="1" lang="en-US" altLang="ja-JP" sz="1200">
            <a:solidFill>
              <a:sysClr val="windowText" lastClr="000000"/>
            </a:solidFill>
            <a:latin typeface="+mn-ea"/>
            <a:ea typeface="+mn-ea"/>
          </a:endParaRPr>
        </a:p>
        <a:p>
          <a:pPr algn="l">
            <a:lnSpc>
              <a:spcPts val="1200"/>
            </a:lnSpc>
          </a:pPr>
          <a:r>
            <a:rPr kumimoji="1" lang="ja-JP" altLang="en-US" sz="1200">
              <a:solidFill>
                <a:sysClr val="windowText" lastClr="000000"/>
              </a:solidFill>
              <a:latin typeface="+mn-ea"/>
              <a:ea typeface="+mn-ea"/>
            </a:rPr>
            <a:t>②このシートへ入力された値は請求書様式の各該当箇所へ転記されます</a:t>
          </a:r>
          <a:endParaRPr kumimoji="1" lang="en-US" altLang="ja-JP" sz="1200">
            <a:solidFill>
              <a:sysClr val="windowText" lastClr="000000"/>
            </a:solidFill>
            <a:latin typeface="+mn-ea"/>
            <a:ea typeface="+mn-ea"/>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2</xdr:col>
      <xdr:colOff>234765</xdr:colOff>
      <xdr:row>31</xdr:row>
      <xdr:rowOff>89723</xdr:rowOff>
    </xdr:from>
    <xdr:ext cx="3927428" cy="537313"/>
    <xdr:sp macro="" textlink="">
      <xdr:nvSpPr>
        <xdr:cNvPr id="2" name="四角形吹き出し 1">
          <a:extLst>
            <a:ext uri="{FF2B5EF4-FFF2-40B4-BE49-F238E27FC236}">
              <a16:creationId xmlns:a16="http://schemas.microsoft.com/office/drawing/2014/main" id="{D6900492-F2A4-486A-ED08-75D44E059C5D}"/>
            </a:ext>
          </a:extLst>
        </xdr:cNvPr>
        <xdr:cNvSpPr/>
      </xdr:nvSpPr>
      <xdr:spPr>
        <a:xfrm>
          <a:off x="1610175" y="7241093"/>
          <a:ext cx="3950174" cy="560016"/>
        </a:xfrm>
        <a:prstGeom prst="wedgeRectCallout">
          <a:avLst>
            <a:gd name="adj1" fmla="val -65812"/>
            <a:gd name="adj2" fmla="val 61270"/>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200"/>
            </a:lnSpc>
          </a:pPr>
          <a:r>
            <a:rPr kumimoji="1" lang="ja-JP" altLang="en-US" sz="1050" b="1">
              <a:solidFill>
                <a:sysClr val="windowText" lastClr="000000"/>
              </a:solidFill>
              <a:latin typeface="+mn-ea"/>
              <a:ea typeface="+mn-ea"/>
            </a:rPr>
            <a:t>「</a:t>
          </a:r>
          <a:r>
            <a:rPr kumimoji="1" lang="en-US" altLang="ja-JP" sz="1050" b="1">
              <a:solidFill>
                <a:sysClr val="windowText" lastClr="000000"/>
              </a:solidFill>
              <a:latin typeface="+mn-ea"/>
              <a:ea typeface="+mn-ea"/>
            </a:rPr>
            <a:t>3</a:t>
          </a:r>
          <a:r>
            <a:rPr kumimoji="1" lang="ja-JP" altLang="en-US" sz="1050" b="1">
              <a:solidFill>
                <a:sysClr val="windowText" lastClr="000000"/>
              </a:solidFill>
              <a:latin typeface="+mn-ea"/>
              <a:ea typeface="+mn-ea"/>
            </a:rPr>
            <a:t>．出来高請求履歴」 の強調表示について</a:t>
          </a:r>
          <a:endParaRPr kumimoji="1" lang="en-US" altLang="ja-JP" sz="1050" b="1">
            <a:solidFill>
              <a:sysClr val="windowText" lastClr="000000"/>
            </a:solidFill>
            <a:latin typeface="+mn-ea"/>
            <a:ea typeface="+mn-ea"/>
          </a:endParaRPr>
        </a:p>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①基本情報シート</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 ／ 「７．請求締切年月日」（</a:t>
          </a:r>
          <a:r>
            <a:rPr kumimoji="1" lang="en-US" altLang="ja-JP" sz="1050">
              <a:solidFill>
                <a:sysClr val="windowText" lastClr="000000"/>
              </a:solidFill>
              <a:latin typeface="+mn-ea"/>
              <a:ea typeface="+mn-ea"/>
            </a:rPr>
            <a:t>[C13]</a:t>
          </a:r>
          <a:r>
            <a:rPr kumimoji="1" lang="ja-JP" altLang="en-US" sz="1050">
              <a:solidFill>
                <a:sysClr val="windowText" lastClr="000000"/>
              </a:solidFill>
              <a:latin typeface="+mn-ea"/>
              <a:ea typeface="+mn-ea"/>
            </a:rPr>
            <a:t>セル）</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への入力値と合致する行について 強調表示 がおこなわれます</a:t>
          </a:r>
          <a:endParaRPr kumimoji="1" lang="en-US" altLang="ja-JP" sz="1050">
            <a:solidFill>
              <a:sysClr val="windowText" lastClr="000000"/>
            </a:solidFill>
            <a:latin typeface="+mn-ea"/>
            <a:ea typeface="+mn-ea"/>
          </a:endParaRPr>
        </a:p>
      </xdr:txBody>
    </xdr:sp>
    <xdr:clientData fPrintsWithSheet="0"/>
  </xdr:oneCellAnchor>
  <xdr:oneCellAnchor>
    <xdr:from>
      <xdr:col>8</xdr:col>
      <xdr:colOff>633000</xdr:colOff>
      <xdr:row>31</xdr:row>
      <xdr:rowOff>89723</xdr:rowOff>
    </xdr:from>
    <xdr:ext cx="4415998" cy="537313"/>
    <xdr:sp macro="" textlink="">
      <xdr:nvSpPr>
        <xdr:cNvPr id="5" name="四角形吹き出し 4">
          <a:extLst>
            <a:ext uri="{FF2B5EF4-FFF2-40B4-BE49-F238E27FC236}">
              <a16:creationId xmlns:a16="http://schemas.microsoft.com/office/drawing/2014/main" id="{BDC0BC93-2BA9-2406-46B3-C6B9D563FA22}"/>
            </a:ext>
          </a:extLst>
        </xdr:cNvPr>
        <xdr:cNvSpPr/>
      </xdr:nvSpPr>
      <xdr:spPr>
        <a:xfrm>
          <a:off x="6687090" y="7241093"/>
          <a:ext cx="4339771" cy="560016"/>
        </a:xfrm>
        <a:prstGeom prst="wedgeRectCallout">
          <a:avLst>
            <a:gd name="adj1" fmla="val -65812"/>
            <a:gd name="adj2" fmla="val 61270"/>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200"/>
            </a:lnSpc>
          </a:pPr>
          <a:r>
            <a:rPr kumimoji="1" lang="ja-JP" altLang="en-US" sz="1050" b="1">
              <a:solidFill>
                <a:sysClr val="windowText" lastClr="000000"/>
              </a:solidFill>
              <a:latin typeface="+mn-ea"/>
              <a:ea typeface="+mn-ea"/>
            </a:rPr>
            <a:t>各出来高請求月における 「消費税額の端数処理」 について</a:t>
          </a:r>
          <a:endParaRPr kumimoji="1" lang="en-US" altLang="ja-JP" sz="1050" b="1">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各出来高請求月の消費税額は </a:t>
          </a:r>
          <a:r>
            <a:rPr kumimoji="1" lang="ja-JP" altLang="en-US" sz="1050">
              <a:solidFill>
                <a:srgbClr val="FF0000"/>
              </a:solidFill>
              <a:latin typeface="+mn-ea"/>
              <a:ea typeface="+mn-ea"/>
            </a:rPr>
            <a:t>「小数点以下切捨」</a:t>
          </a:r>
          <a:r>
            <a:rPr kumimoji="1" lang="ja-JP" altLang="en-US" sz="1050">
              <a:solidFill>
                <a:sysClr val="windowText" lastClr="000000"/>
              </a:solidFill>
              <a:latin typeface="+mn-ea"/>
              <a:ea typeface="+mn-ea"/>
            </a:rPr>
            <a:t> で処理されます</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最終請求</a:t>
          </a:r>
          <a:r>
            <a:rPr kumimoji="1" lang="ja-JP" altLang="en-US" sz="1050">
              <a:solidFill>
                <a:srgbClr val="0000FF"/>
              </a:solidFill>
              <a:latin typeface="+mn-ea"/>
              <a:ea typeface="+mn-ea"/>
            </a:rPr>
            <a:t>（出来高数量</a:t>
          </a:r>
          <a:r>
            <a:rPr kumimoji="1" lang="en-US" altLang="ja-JP" sz="1050">
              <a:solidFill>
                <a:srgbClr val="0000FF"/>
              </a:solidFill>
              <a:latin typeface="+mn-ea"/>
              <a:ea typeface="+mn-ea"/>
            </a:rPr>
            <a:t>100</a:t>
          </a:r>
          <a:r>
            <a:rPr kumimoji="1" lang="ja-JP" altLang="en-US" sz="1050">
              <a:solidFill>
                <a:srgbClr val="0000FF"/>
              </a:solidFill>
              <a:latin typeface="+mn-ea"/>
              <a:ea typeface="+mn-ea"/>
            </a:rPr>
            <a:t>％ かつ 契約残高ゼロ）</a:t>
          </a:r>
          <a:r>
            <a:rPr kumimoji="1" lang="ja-JP" altLang="en-US" sz="1050">
              <a:solidFill>
                <a:sysClr val="windowText" lastClr="000000"/>
              </a:solidFill>
              <a:latin typeface="+mn-ea"/>
              <a:ea typeface="+mn-ea"/>
            </a:rPr>
            <a:t>時に全体調整されます</a:t>
          </a:r>
          <a:endParaRPr kumimoji="1" lang="en-US" altLang="ja-JP" sz="1050">
            <a:solidFill>
              <a:sysClr val="windowText" lastClr="000000"/>
            </a:solidFill>
            <a:latin typeface="+mn-ea"/>
            <a:ea typeface="+mn-ea"/>
          </a:endParaRPr>
        </a:p>
      </xdr:txBody>
    </xdr:sp>
    <xdr:clientData fPrintsWithSheet="0"/>
  </xdr:oneCellAnchor>
  <xdr:oneCellAnchor>
    <xdr:from>
      <xdr:col>8</xdr:col>
      <xdr:colOff>0</xdr:colOff>
      <xdr:row>1</xdr:row>
      <xdr:rowOff>171850</xdr:rowOff>
    </xdr:from>
    <xdr:ext cx="4264284" cy="735064"/>
    <xdr:sp macro="" textlink="">
      <xdr:nvSpPr>
        <xdr:cNvPr id="6" name="四角形吹き出し 5">
          <a:extLst>
            <a:ext uri="{FF2B5EF4-FFF2-40B4-BE49-F238E27FC236}">
              <a16:creationId xmlns:a16="http://schemas.microsoft.com/office/drawing/2014/main" id="{98CBA5F9-D1E6-38A0-E436-59D016D0E4A9}"/>
            </a:ext>
          </a:extLst>
        </xdr:cNvPr>
        <xdr:cNvSpPr/>
      </xdr:nvSpPr>
      <xdr:spPr>
        <a:xfrm>
          <a:off x="5915025" y="434740"/>
          <a:ext cx="4310182" cy="735064"/>
        </a:xfrm>
        <a:prstGeom prst="wedgeRectCallout">
          <a:avLst>
            <a:gd name="adj1" fmla="val 334"/>
            <a:gd name="adj2" fmla="val -38306"/>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100"/>
            </a:lnSpc>
          </a:pPr>
          <a:r>
            <a:rPr kumimoji="1" lang="ja-JP" altLang="en-US" sz="1050" b="1">
              <a:solidFill>
                <a:sysClr val="windowText" lastClr="000000"/>
              </a:solidFill>
              <a:latin typeface="+mn-ea"/>
              <a:ea typeface="+mn-ea"/>
            </a:rPr>
            <a:t>入力上の留意点</a:t>
          </a:r>
          <a:endParaRPr kumimoji="1" lang="en-US" altLang="ja-JP" sz="1050" b="1">
            <a:solidFill>
              <a:sysClr val="windowText" lastClr="000000"/>
            </a:solidFill>
            <a:latin typeface="+mn-ea"/>
            <a:ea typeface="+mn-ea"/>
          </a:endParaRPr>
        </a:p>
        <a:p>
          <a:pPr algn="l">
            <a:lnSpc>
              <a:spcPts val="1200"/>
            </a:lnSpc>
          </a:pPr>
          <a:r>
            <a:rPr kumimoji="1" lang="ja-JP" altLang="en-US" sz="1050" b="1">
              <a:solidFill>
                <a:srgbClr val="0000FF"/>
              </a:solidFill>
              <a:latin typeface="+mn-ea"/>
              <a:ea typeface="+mn-ea"/>
            </a:rPr>
            <a:t>青字</a:t>
          </a:r>
          <a:r>
            <a:rPr kumimoji="1" lang="ja-JP" altLang="en-US" sz="1050">
              <a:solidFill>
                <a:sysClr val="windowText" lastClr="000000"/>
              </a:solidFill>
              <a:latin typeface="+mn-ea"/>
              <a:ea typeface="+mn-ea"/>
            </a:rPr>
            <a:t>で表示の項目　→　</a:t>
          </a:r>
          <a:r>
            <a:rPr kumimoji="1" lang="ja-JP" altLang="en-US" sz="1050">
              <a:solidFill>
                <a:srgbClr val="0000FF"/>
              </a:solidFill>
              <a:latin typeface="+mn-ea"/>
              <a:ea typeface="+mn-ea"/>
            </a:rPr>
            <a:t>直接入力　この部分だけ入力してください</a:t>
          </a:r>
          <a:endParaRPr kumimoji="1" lang="en-US" altLang="ja-JP" sz="1050">
            <a:solidFill>
              <a:srgbClr val="0000FF"/>
            </a:solidFill>
            <a:latin typeface="+mn-ea"/>
            <a:ea typeface="+mn-ea"/>
          </a:endParaRPr>
        </a:p>
        <a:p>
          <a:pPr algn="l">
            <a:lnSpc>
              <a:spcPts val="1300"/>
            </a:lnSpc>
          </a:pPr>
          <a:r>
            <a:rPr kumimoji="1" lang="ja-JP" altLang="en-US" sz="1050" b="1">
              <a:solidFill>
                <a:srgbClr val="008000"/>
              </a:solidFill>
              <a:latin typeface="+mn-ea"/>
              <a:ea typeface="+mn-ea"/>
            </a:rPr>
            <a:t>緑字</a:t>
          </a:r>
          <a:r>
            <a:rPr kumimoji="1" lang="ja-JP" altLang="en-US" sz="1050">
              <a:solidFill>
                <a:sysClr val="windowText" lastClr="000000"/>
              </a:solidFill>
              <a:latin typeface="+mn-ea"/>
              <a:ea typeface="+mn-ea"/>
            </a:rPr>
            <a:t>で表示の項目　→　</a:t>
          </a:r>
          <a:r>
            <a:rPr kumimoji="1" lang="en-US" altLang="ja-JP" sz="1050">
              <a:solidFill>
                <a:srgbClr val="008000"/>
              </a:solidFill>
              <a:latin typeface="+mn-ea"/>
              <a:ea typeface="+mn-ea"/>
            </a:rPr>
            <a:t>【</a:t>
          </a:r>
          <a:r>
            <a:rPr kumimoji="1" lang="ja-JP" altLang="en-US" sz="1050">
              <a:solidFill>
                <a:srgbClr val="008000"/>
              </a:solidFill>
              <a:latin typeface="+mn-ea"/>
              <a:ea typeface="+mn-ea"/>
            </a:rPr>
            <a:t>①基本情報</a:t>
          </a:r>
          <a:r>
            <a:rPr kumimoji="1" lang="en-US" altLang="ja-JP" sz="1050">
              <a:solidFill>
                <a:srgbClr val="008000"/>
              </a:solidFill>
              <a:latin typeface="+mn-ea"/>
              <a:ea typeface="+mn-ea"/>
            </a:rPr>
            <a:t>】</a:t>
          </a:r>
          <a:r>
            <a:rPr kumimoji="1" lang="ja-JP" altLang="en-US" sz="1050">
              <a:solidFill>
                <a:srgbClr val="008000"/>
              </a:solidFill>
              <a:latin typeface="+mn-ea"/>
              <a:ea typeface="+mn-ea"/>
            </a:rPr>
            <a:t>シートへの入力箇所よりリンク</a:t>
          </a:r>
          <a:endParaRPr kumimoji="1" lang="en-US" altLang="ja-JP" sz="1050">
            <a:solidFill>
              <a:srgbClr val="008000"/>
            </a:solidFill>
            <a:latin typeface="+mn-ea"/>
            <a:ea typeface="+mn-ea"/>
          </a:endParaRPr>
        </a:p>
        <a:p>
          <a:pPr algn="l">
            <a:lnSpc>
              <a:spcPts val="1200"/>
            </a:lnSpc>
          </a:pPr>
          <a:r>
            <a:rPr kumimoji="1" lang="ja-JP" altLang="en-US" sz="1050" b="1">
              <a:solidFill>
                <a:sysClr val="windowText" lastClr="000000"/>
              </a:solidFill>
              <a:latin typeface="+mn-ea"/>
              <a:ea typeface="+mn-ea"/>
            </a:rPr>
            <a:t>黒字</a:t>
          </a:r>
          <a:r>
            <a:rPr kumimoji="1" lang="ja-JP" altLang="en-US" sz="1050">
              <a:solidFill>
                <a:sysClr val="windowText" lastClr="000000"/>
              </a:solidFill>
              <a:latin typeface="+mn-ea"/>
              <a:ea typeface="+mn-ea"/>
            </a:rPr>
            <a:t>で表示の項目　→　入力できません</a:t>
          </a:r>
          <a:endParaRPr kumimoji="1" lang="en-US" altLang="ja-JP" sz="1050">
            <a:solidFill>
              <a:sysClr val="windowText" lastClr="000000"/>
            </a:solidFill>
            <a:latin typeface="+mn-ea"/>
            <a:ea typeface="+mn-ea"/>
          </a:endParaRPr>
        </a:p>
      </xdr:txBody>
    </xdr:sp>
    <xdr:clientData fPrintsWithSheet="0"/>
  </xdr:oneCellAnchor>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11</xdr:col>
          <xdr:colOff>381000</xdr:colOff>
          <xdr:row>58</xdr:row>
          <xdr:rowOff>175260</xdr:rowOff>
        </xdr:to>
        <xdr:pic>
          <xdr:nvPicPr>
            <xdr:cNvPr id="10828" name="図 21">
              <a:extLst>
                <a:ext uri="{FF2B5EF4-FFF2-40B4-BE49-F238E27FC236}">
                  <a16:creationId xmlns:a16="http://schemas.microsoft.com/office/drawing/2014/main" id="{0C93F31C-8095-D1AD-0744-E22BB0271283}"/>
                </a:ext>
              </a:extLst>
            </xdr:cNvPr>
            <xdr:cNvPicPr>
              <a:picLocks noChangeAspect="1" noChangeArrowheads="1"/>
              <a:extLst>
                <a:ext uri="{84589F7E-364E-4C9E-8A38-B11213B215E9}">
                  <a14:cameraTool cellRange="設定!$A$9:$M$14" spid="_x0000_s10912"/>
                </a:ext>
              </a:extLst>
            </xdr:cNvPicPr>
          </xdr:nvPicPr>
          <xdr:blipFill>
            <a:blip xmlns:r="http://schemas.openxmlformats.org/officeDocument/2006/relationships" r:embed="rId1"/>
            <a:srcRect/>
            <a:stretch>
              <a:fillRect/>
            </a:stretch>
          </xdr:blipFill>
          <xdr:spPr bwMode="auto">
            <a:xfrm>
              <a:off x="0" y="12573000"/>
              <a:ext cx="9022080" cy="10896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114</xdr:row>
          <xdr:rowOff>0</xdr:rowOff>
        </xdr:from>
        <xdr:to>
          <xdr:col>11</xdr:col>
          <xdr:colOff>381000</xdr:colOff>
          <xdr:row>118</xdr:row>
          <xdr:rowOff>175260</xdr:rowOff>
        </xdr:to>
        <xdr:pic>
          <xdr:nvPicPr>
            <xdr:cNvPr id="10829" name="図 23">
              <a:extLst>
                <a:ext uri="{FF2B5EF4-FFF2-40B4-BE49-F238E27FC236}">
                  <a16:creationId xmlns:a16="http://schemas.microsoft.com/office/drawing/2014/main" id="{F3DAAE7D-94B1-863F-2B80-6B81D906138F}"/>
                </a:ext>
              </a:extLst>
            </xdr:cNvPr>
            <xdr:cNvPicPr>
              <a:picLocks noChangeAspect="1" noChangeArrowheads="1"/>
              <a:extLst>
                <a:ext uri="{84589F7E-364E-4C9E-8A38-B11213B215E9}">
                  <a14:cameraTool cellRange="設定!$A$9:$M$14" spid="_x0000_s10913"/>
                </a:ext>
              </a:extLst>
            </xdr:cNvPicPr>
          </xdr:nvPicPr>
          <xdr:blipFill>
            <a:blip xmlns:r="http://schemas.openxmlformats.org/officeDocument/2006/relationships" r:embed="rId1"/>
            <a:srcRect/>
            <a:stretch>
              <a:fillRect/>
            </a:stretch>
          </xdr:blipFill>
          <xdr:spPr bwMode="auto">
            <a:xfrm>
              <a:off x="0" y="26509980"/>
              <a:ext cx="9022080" cy="10896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174</xdr:row>
          <xdr:rowOff>0</xdr:rowOff>
        </xdr:from>
        <xdr:to>
          <xdr:col>11</xdr:col>
          <xdr:colOff>396240</xdr:colOff>
          <xdr:row>178</xdr:row>
          <xdr:rowOff>175260</xdr:rowOff>
        </xdr:to>
        <xdr:pic>
          <xdr:nvPicPr>
            <xdr:cNvPr id="10830" name="図 33">
              <a:extLst>
                <a:ext uri="{FF2B5EF4-FFF2-40B4-BE49-F238E27FC236}">
                  <a16:creationId xmlns:a16="http://schemas.microsoft.com/office/drawing/2014/main" id="{DCA9C206-9176-5795-C648-7D3290105176}"/>
                </a:ext>
              </a:extLst>
            </xdr:cNvPr>
            <xdr:cNvPicPr>
              <a:picLocks noChangeAspect="1" noChangeArrowheads="1"/>
              <a:extLst>
                <a:ext uri="{84589F7E-364E-4C9E-8A38-B11213B215E9}">
                  <a14:cameraTool cellRange="設定!$A$17:$M$22" spid="_x0000_s10914"/>
                </a:ext>
              </a:extLst>
            </xdr:cNvPicPr>
          </xdr:nvPicPr>
          <xdr:blipFill>
            <a:blip xmlns:r="http://schemas.openxmlformats.org/officeDocument/2006/relationships" r:embed="rId2"/>
            <a:srcRect/>
            <a:stretch>
              <a:fillRect/>
            </a:stretch>
          </xdr:blipFill>
          <xdr:spPr bwMode="auto">
            <a:xfrm>
              <a:off x="0" y="40446960"/>
              <a:ext cx="9037320" cy="10896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11</xdr:col>
          <xdr:colOff>304800</xdr:colOff>
          <xdr:row>60</xdr:row>
          <xdr:rowOff>22860</xdr:rowOff>
        </xdr:to>
        <xdr:pic>
          <xdr:nvPicPr>
            <xdr:cNvPr id="17358" name="図 21">
              <a:extLst>
                <a:ext uri="{FF2B5EF4-FFF2-40B4-BE49-F238E27FC236}">
                  <a16:creationId xmlns:a16="http://schemas.microsoft.com/office/drawing/2014/main" id="{BB3E11AC-665E-8E35-08E0-3649BC14F3EA}"/>
                </a:ext>
              </a:extLst>
            </xdr:cNvPr>
            <xdr:cNvPicPr>
              <a:picLocks noChangeAspect="1" noChangeArrowheads="1"/>
              <a:extLst>
                <a:ext uri="{84589F7E-364E-4C9E-8A38-B11213B215E9}">
                  <a14:cameraTool cellRange="設定!$A$9:$M$14" spid="_x0000_s19459"/>
                </a:ext>
              </a:extLst>
            </xdr:cNvPicPr>
          </xdr:nvPicPr>
          <xdr:blipFill>
            <a:blip xmlns:r="http://schemas.openxmlformats.org/officeDocument/2006/relationships" r:embed="rId1"/>
            <a:srcRect/>
            <a:stretch>
              <a:fillRect/>
            </a:stretch>
          </xdr:blipFill>
          <xdr:spPr bwMode="auto">
            <a:xfrm>
              <a:off x="0" y="12725400"/>
              <a:ext cx="8945880" cy="11658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oneCellAnchor>
    <xdr:from>
      <xdr:col>3</xdr:col>
      <xdr:colOff>485524</xdr:colOff>
      <xdr:row>4</xdr:row>
      <xdr:rowOff>211622</xdr:rowOff>
    </xdr:from>
    <xdr:ext cx="3714588" cy="254044"/>
    <xdr:sp macro="" textlink="">
      <xdr:nvSpPr>
        <xdr:cNvPr id="8" name="正方形/長方形 7">
          <a:extLst>
            <a:ext uri="{FF2B5EF4-FFF2-40B4-BE49-F238E27FC236}">
              <a16:creationId xmlns:a16="http://schemas.microsoft.com/office/drawing/2014/main" id="{920C252D-4F39-6B76-3827-CDCB091D0E8B}"/>
            </a:ext>
          </a:extLst>
        </xdr:cNvPr>
        <xdr:cNvSpPr/>
      </xdr:nvSpPr>
      <xdr:spPr>
        <a:xfrm>
          <a:off x="2369357" y="1058289"/>
          <a:ext cx="3714588" cy="254044"/>
        </a:xfrm>
        <a:prstGeom prst="rect">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①～⑤については、右の注文書と同内容を入力してください</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115566</xdr:colOff>
      <xdr:row>18</xdr:row>
      <xdr:rowOff>115566</xdr:rowOff>
    </xdr:from>
    <xdr:ext cx="914848" cy="254044"/>
    <xdr:sp macro="" textlink="">
      <xdr:nvSpPr>
        <xdr:cNvPr id="9" name="吹き出し: 四角形 8">
          <a:extLst>
            <a:ext uri="{FF2B5EF4-FFF2-40B4-BE49-F238E27FC236}">
              <a16:creationId xmlns:a16="http://schemas.microsoft.com/office/drawing/2014/main" id="{375412D8-743A-6523-DD15-E3C272401CA2}"/>
            </a:ext>
          </a:extLst>
        </xdr:cNvPr>
        <xdr:cNvSpPr/>
      </xdr:nvSpPr>
      <xdr:spPr>
        <a:xfrm>
          <a:off x="1999399" y="4221899"/>
          <a:ext cx="914848" cy="254044"/>
        </a:xfrm>
        <a:prstGeom prst="wedgeRectCallout">
          <a:avLst>
            <a:gd name="adj1" fmla="val -46207"/>
            <a:gd name="adj2" fmla="val 114398"/>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①注文番号</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5</xdr:col>
      <xdr:colOff>0</xdr:colOff>
      <xdr:row>19</xdr:row>
      <xdr:rowOff>59147</xdr:rowOff>
    </xdr:from>
    <xdr:ext cx="914848" cy="254044"/>
    <xdr:sp macro="" textlink="">
      <xdr:nvSpPr>
        <xdr:cNvPr id="11" name="吹き出し: 四角形 10">
          <a:extLst>
            <a:ext uri="{FF2B5EF4-FFF2-40B4-BE49-F238E27FC236}">
              <a16:creationId xmlns:a16="http://schemas.microsoft.com/office/drawing/2014/main" id="{4AC9E829-FFD4-3A7D-FA23-9FC6CA13DD39}"/>
            </a:ext>
          </a:extLst>
        </xdr:cNvPr>
        <xdr:cNvSpPr/>
      </xdr:nvSpPr>
      <xdr:spPr>
        <a:xfrm>
          <a:off x="3577167" y="4398314"/>
          <a:ext cx="914848" cy="254044"/>
        </a:xfrm>
        <a:prstGeom prst="wedgeRectCallout">
          <a:avLst>
            <a:gd name="adj1" fmla="val -46207"/>
            <a:gd name="adj2" fmla="val 114398"/>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②工事名称</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4</xdr:col>
      <xdr:colOff>59872</xdr:colOff>
      <xdr:row>23</xdr:row>
      <xdr:rowOff>59360</xdr:rowOff>
    </xdr:from>
    <xdr:ext cx="914848" cy="254044"/>
    <xdr:sp macro="" textlink="">
      <xdr:nvSpPr>
        <xdr:cNvPr id="17" name="吹き出し: 四角形 16">
          <a:extLst>
            <a:ext uri="{FF2B5EF4-FFF2-40B4-BE49-F238E27FC236}">
              <a16:creationId xmlns:a16="http://schemas.microsoft.com/office/drawing/2014/main" id="{8C177A54-26C3-CCFC-7F3D-C05803E5129C}"/>
            </a:ext>
          </a:extLst>
        </xdr:cNvPr>
        <xdr:cNvSpPr/>
      </xdr:nvSpPr>
      <xdr:spPr>
        <a:xfrm>
          <a:off x="2790372" y="5329860"/>
          <a:ext cx="914848" cy="254044"/>
        </a:xfrm>
        <a:prstGeom prst="wedgeRectCallout">
          <a:avLst>
            <a:gd name="adj1" fmla="val -52342"/>
            <a:gd name="adj2" fmla="val -108532"/>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③注文内容</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5</xdr:col>
      <xdr:colOff>555929</xdr:colOff>
      <xdr:row>24</xdr:row>
      <xdr:rowOff>55877</xdr:rowOff>
    </xdr:from>
    <xdr:ext cx="1068736" cy="254044"/>
    <xdr:sp macro="" textlink="">
      <xdr:nvSpPr>
        <xdr:cNvPr id="20" name="吹き出し: 四角形 19">
          <a:extLst>
            <a:ext uri="{FF2B5EF4-FFF2-40B4-BE49-F238E27FC236}">
              <a16:creationId xmlns:a16="http://schemas.microsoft.com/office/drawing/2014/main" id="{E72149E5-872F-0015-9403-2A322361247A}"/>
            </a:ext>
          </a:extLst>
        </xdr:cNvPr>
        <xdr:cNvSpPr/>
      </xdr:nvSpPr>
      <xdr:spPr>
        <a:xfrm>
          <a:off x="4133096" y="5559210"/>
          <a:ext cx="1068736" cy="254044"/>
        </a:xfrm>
        <a:prstGeom prst="wedgeRectCallout">
          <a:avLst>
            <a:gd name="adj1" fmla="val -53384"/>
            <a:gd name="adj2" fmla="val 128415"/>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④当初契約額</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6</xdr:col>
      <xdr:colOff>40400</xdr:colOff>
      <xdr:row>28</xdr:row>
      <xdr:rowOff>16727</xdr:rowOff>
    </xdr:from>
    <xdr:ext cx="1068736" cy="254044"/>
    <xdr:sp macro="" textlink="">
      <xdr:nvSpPr>
        <xdr:cNvPr id="23" name="吹き出し: 四角形 22">
          <a:extLst>
            <a:ext uri="{FF2B5EF4-FFF2-40B4-BE49-F238E27FC236}">
              <a16:creationId xmlns:a16="http://schemas.microsoft.com/office/drawing/2014/main" id="{BB841462-EBAB-576C-0086-E2D0FA82784F}"/>
            </a:ext>
          </a:extLst>
        </xdr:cNvPr>
        <xdr:cNvSpPr/>
      </xdr:nvSpPr>
      <xdr:spPr>
        <a:xfrm>
          <a:off x="4464233" y="6451394"/>
          <a:ext cx="1068736" cy="254044"/>
        </a:xfrm>
        <a:prstGeom prst="wedgeRectCallout">
          <a:avLst>
            <a:gd name="adj1" fmla="val -56509"/>
            <a:gd name="adj2" fmla="val -111776"/>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⑤変更増減額</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485524</xdr:colOff>
      <xdr:row>6</xdr:row>
      <xdr:rowOff>112301</xdr:rowOff>
    </xdr:from>
    <xdr:ext cx="3661625" cy="353366"/>
    <xdr:sp macro="" textlink="">
      <xdr:nvSpPr>
        <xdr:cNvPr id="25" name="正方形/長方形 24">
          <a:extLst>
            <a:ext uri="{FF2B5EF4-FFF2-40B4-BE49-F238E27FC236}">
              <a16:creationId xmlns:a16="http://schemas.microsoft.com/office/drawing/2014/main" id="{EFAF0076-70B9-5AB7-0C18-9FE5BEEC66DD}"/>
            </a:ext>
          </a:extLst>
        </xdr:cNvPr>
        <xdr:cNvSpPr/>
      </xdr:nvSpPr>
      <xdr:spPr>
        <a:xfrm>
          <a:off x="2369357" y="1424634"/>
          <a:ext cx="3661625" cy="353366"/>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lnSpc>
              <a:spcPts val="1300"/>
            </a:lnSpc>
          </a:pPr>
          <a:r>
            <a:rPr kumimoji="1" lang="ja-JP" altLang="en-US" sz="1200" b="0">
              <a:solidFill>
                <a:srgbClr val="FF0000"/>
              </a:solidFill>
              <a:latin typeface="Meiryo UI" panose="020B0604030504040204" pitchFamily="50" charset="-128"/>
              <a:ea typeface="Meiryo UI" panose="020B0604030504040204" pitchFamily="50" charset="-128"/>
            </a:rPr>
            <a:t>⑥～⑩について実際に入力をする際は、</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lnSpc>
              <a:spcPts val="1300"/>
            </a:lnSpc>
          </a:pPr>
          <a:r>
            <a:rPr kumimoji="1" lang="ja-JP" altLang="en-US" sz="1200" b="0">
              <a:solidFill>
                <a:srgbClr val="FF0000"/>
              </a:solidFill>
              <a:latin typeface="Meiryo UI" panose="020B0604030504040204" pitchFamily="50" charset="-128"/>
              <a:ea typeface="Meiryo UI" panose="020B0604030504040204" pitchFamily="50" charset="-128"/>
            </a:rPr>
            <a:t>入力セルに表示されるコメントに従って値を入力してください</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6</xdr:col>
      <xdr:colOff>56606</xdr:colOff>
      <xdr:row>30</xdr:row>
      <xdr:rowOff>130118</xdr:rowOff>
    </xdr:from>
    <xdr:ext cx="914848" cy="254044"/>
    <xdr:sp macro="" textlink="">
      <xdr:nvSpPr>
        <xdr:cNvPr id="28" name="吹き出し: 四角形 27">
          <a:extLst>
            <a:ext uri="{FF2B5EF4-FFF2-40B4-BE49-F238E27FC236}">
              <a16:creationId xmlns:a16="http://schemas.microsoft.com/office/drawing/2014/main" id="{18CFC6F6-8372-3CEC-4D9F-6D37DF9C86E3}"/>
            </a:ext>
          </a:extLst>
        </xdr:cNvPr>
        <xdr:cNvSpPr/>
      </xdr:nvSpPr>
      <xdr:spPr>
        <a:xfrm>
          <a:off x="4480439" y="7030451"/>
          <a:ext cx="914848" cy="254044"/>
        </a:xfrm>
        <a:prstGeom prst="wedgeRectCallout">
          <a:avLst>
            <a:gd name="adj1" fmla="val -61717"/>
            <a:gd name="adj2" fmla="val -133295"/>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⑥消費税率</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xdr:col>
      <xdr:colOff>228152</xdr:colOff>
      <xdr:row>41</xdr:row>
      <xdr:rowOff>190412</xdr:rowOff>
    </xdr:from>
    <xdr:ext cx="914848" cy="508088"/>
    <xdr:sp macro="" textlink="">
      <xdr:nvSpPr>
        <xdr:cNvPr id="29" name="吹き出し: 四角形 28">
          <a:extLst>
            <a:ext uri="{FF2B5EF4-FFF2-40B4-BE49-F238E27FC236}">
              <a16:creationId xmlns:a16="http://schemas.microsoft.com/office/drawing/2014/main" id="{DF72B13D-AC6E-04EA-4C68-9609CBDF42AB}"/>
            </a:ext>
          </a:extLst>
        </xdr:cNvPr>
        <xdr:cNvSpPr/>
      </xdr:nvSpPr>
      <xdr:spPr>
        <a:xfrm>
          <a:off x="460985" y="9874162"/>
          <a:ext cx="914848" cy="508088"/>
        </a:xfrm>
        <a:prstGeom prst="wedgeRectCallout">
          <a:avLst>
            <a:gd name="adj1" fmla="val -44722"/>
            <a:gd name="adj2" fmla="val -98216"/>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⑦請求締切</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年月日</a:t>
          </a:r>
        </a:p>
      </xdr:txBody>
    </xdr:sp>
    <xdr:clientData/>
  </xdr:oneCellAnchor>
  <xdr:oneCellAnchor>
    <xdr:from>
      <xdr:col>2</xdr:col>
      <xdr:colOff>155993</xdr:colOff>
      <xdr:row>41</xdr:row>
      <xdr:rowOff>190412</xdr:rowOff>
    </xdr:from>
    <xdr:ext cx="760959" cy="508088"/>
    <xdr:sp macro="" textlink="">
      <xdr:nvSpPr>
        <xdr:cNvPr id="30" name="吹き出し: 四角形 29">
          <a:extLst>
            <a:ext uri="{FF2B5EF4-FFF2-40B4-BE49-F238E27FC236}">
              <a16:creationId xmlns:a16="http://schemas.microsoft.com/office/drawing/2014/main" id="{ACB4F782-7538-31EF-7819-94C39D6E2E91}"/>
            </a:ext>
          </a:extLst>
        </xdr:cNvPr>
        <xdr:cNvSpPr/>
      </xdr:nvSpPr>
      <xdr:spPr>
        <a:xfrm>
          <a:off x="1531826" y="9874162"/>
          <a:ext cx="760959" cy="508088"/>
        </a:xfrm>
        <a:prstGeom prst="wedgeRectCallout">
          <a:avLst>
            <a:gd name="adj1" fmla="val -42057"/>
            <a:gd name="adj2" fmla="val -95803"/>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⑧出来高</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数量</a:t>
          </a:r>
          <a:r>
            <a:rPr kumimoji="1" lang="en-US" altLang="ja-JP" sz="1200" b="0">
              <a:solidFill>
                <a:srgbClr val="FF0000"/>
              </a:solidFill>
              <a:latin typeface="Meiryo UI" panose="020B0604030504040204" pitchFamily="50" charset="-128"/>
              <a:ea typeface="Meiryo UI" panose="020B0604030504040204" pitchFamily="50" charset="-128"/>
            </a:rPr>
            <a:t>(%)</a:t>
          </a:r>
          <a:endParaRPr kumimoji="1" lang="ja-JP" altLang="en-US"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628408</xdr:colOff>
      <xdr:row>41</xdr:row>
      <xdr:rowOff>190412</xdr:rowOff>
    </xdr:from>
    <xdr:ext cx="1068736" cy="508088"/>
    <xdr:sp macro="" textlink="">
      <xdr:nvSpPr>
        <xdr:cNvPr id="31" name="吹き出し: 四角形 30">
          <a:extLst>
            <a:ext uri="{FF2B5EF4-FFF2-40B4-BE49-F238E27FC236}">
              <a16:creationId xmlns:a16="http://schemas.microsoft.com/office/drawing/2014/main" id="{42BCFE30-058E-47EE-D5E8-174557CC613F}"/>
            </a:ext>
          </a:extLst>
        </xdr:cNvPr>
        <xdr:cNvSpPr/>
      </xdr:nvSpPr>
      <xdr:spPr>
        <a:xfrm>
          <a:off x="2512241" y="9874162"/>
          <a:ext cx="1068736" cy="508088"/>
        </a:xfrm>
        <a:prstGeom prst="wedgeRectCallout">
          <a:avLst>
            <a:gd name="adj1" fmla="val -42902"/>
            <a:gd name="adj2" fmla="val -95804"/>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⑨累計出来高</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金額</a:t>
          </a:r>
        </a:p>
      </xdr:txBody>
    </xdr:sp>
    <xdr:clientData/>
  </xdr:oneCellAnchor>
  <xdr:oneCellAnchor>
    <xdr:from>
      <xdr:col>10</xdr:col>
      <xdr:colOff>93328</xdr:colOff>
      <xdr:row>32</xdr:row>
      <xdr:rowOff>0</xdr:rowOff>
    </xdr:from>
    <xdr:ext cx="760959" cy="508088"/>
    <xdr:sp macro="" textlink="">
      <xdr:nvSpPr>
        <xdr:cNvPr id="32" name="吹き出し: 四角形 31">
          <a:extLst>
            <a:ext uri="{FF2B5EF4-FFF2-40B4-BE49-F238E27FC236}">
              <a16:creationId xmlns:a16="http://schemas.microsoft.com/office/drawing/2014/main" id="{1E576304-C376-8183-516C-BE9B05E4DBFB}"/>
            </a:ext>
          </a:extLst>
        </xdr:cNvPr>
        <xdr:cNvSpPr/>
      </xdr:nvSpPr>
      <xdr:spPr>
        <a:xfrm>
          <a:off x="7903828" y="7366000"/>
          <a:ext cx="760959" cy="508088"/>
        </a:xfrm>
        <a:prstGeom prst="wedgeRectCallout">
          <a:avLst>
            <a:gd name="adj1" fmla="val 73681"/>
            <a:gd name="adj2" fmla="val -110395"/>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⑩前回迄</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請求金額</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7</xdr:col>
      <xdr:colOff>543469</xdr:colOff>
      <xdr:row>8</xdr:row>
      <xdr:rowOff>170089</xdr:rowOff>
    </xdr:from>
    <xdr:to>
      <xdr:col>11</xdr:col>
      <xdr:colOff>122062</xdr:colOff>
      <xdr:row>19</xdr:row>
      <xdr:rowOff>91773</xdr:rowOff>
    </xdr:to>
    <xdr:sp macro="" textlink="">
      <xdr:nvSpPr>
        <xdr:cNvPr id="33" name="正方形/長方形 32">
          <a:extLst>
            <a:ext uri="{FF2B5EF4-FFF2-40B4-BE49-F238E27FC236}">
              <a16:creationId xmlns:a16="http://schemas.microsoft.com/office/drawing/2014/main" id="{0DFF1AEF-32FA-B014-833E-00DDC9C3EF74}"/>
            </a:ext>
          </a:extLst>
        </xdr:cNvPr>
        <xdr:cNvSpPr/>
      </xdr:nvSpPr>
      <xdr:spPr>
        <a:xfrm>
          <a:off x="5943600" y="1872343"/>
          <a:ext cx="2873829" cy="2405743"/>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109130</xdr:colOff>
      <xdr:row>10</xdr:row>
      <xdr:rowOff>109129</xdr:rowOff>
    </xdr:from>
    <xdr:to>
      <xdr:col>4</xdr:col>
      <xdr:colOff>195608</xdr:colOff>
      <xdr:row>18</xdr:row>
      <xdr:rowOff>17947</xdr:rowOff>
    </xdr:to>
    <xdr:sp macro="" textlink="">
      <xdr:nvSpPr>
        <xdr:cNvPr id="35" name="正方形/長方形 34">
          <a:extLst>
            <a:ext uri="{FF2B5EF4-FFF2-40B4-BE49-F238E27FC236}">
              <a16:creationId xmlns:a16="http://schemas.microsoft.com/office/drawing/2014/main" id="{61BCF5FD-CA76-4D1B-3EE0-C2DD4B6B9476}"/>
            </a:ext>
          </a:extLst>
        </xdr:cNvPr>
        <xdr:cNvSpPr/>
      </xdr:nvSpPr>
      <xdr:spPr>
        <a:xfrm>
          <a:off x="141515" y="2253343"/>
          <a:ext cx="2819399" cy="1709057"/>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195670</xdr:colOff>
      <xdr:row>4</xdr:row>
      <xdr:rowOff>165190</xdr:rowOff>
    </xdr:from>
    <xdr:to>
      <xdr:col>10</xdr:col>
      <xdr:colOff>200840</xdr:colOff>
      <xdr:row>14</xdr:row>
      <xdr:rowOff>68218</xdr:rowOff>
    </xdr:to>
    <xdr:cxnSp macro="">
      <xdr:nvCxnSpPr>
        <xdr:cNvPr id="38" name="直線コネクタ 37">
          <a:extLst>
            <a:ext uri="{FF2B5EF4-FFF2-40B4-BE49-F238E27FC236}">
              <a16:creationId xmlns:a16="http://schemas.microsoft.com/office/drawing/2014/main" id="{A4F262C8-A212-C756-7EF8-101C56AB27CC}"/>
            </a:ext>
          </a:extLst>
        </xdr:cNvPr>
        <xdr:cNvCxnSpPr>
          <a:cxnSpLocks/>
          <a:stCxn id="35" idx="3"/>
        </xdr:cNvCxnSpPr>
      </xdr:nvCxnSpPr>
      <xdr:spPr>
        <a:xfrm flipV="1">
          <a:off x="2960914" y="941614"/>
          <a:ext cx="5105399" cy="216625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332766</xdr:colOff>
      <xdr:row>4</xdr:row>
      <xdr:rowOff>160788</xdr:rowOff>
    </xdr:from>
    <xdr:to>
      <xdr:col>10</xdr:col>
      <xdr:colOff>211667</xdr:colOff>
      <xdr:row>8</xdr:row>
      <xdr:rowOff>170089</xdr:rowOff>
    </xdr:to>
    <xdr:cxnSp macro="">
      <xdr:nvCxnSpPr>
        <xdr:cNvPr id="42" name="直線コネクタ 41">
          <a:extLst>
            <a:ext uri="{FF2B5EF4-FFF2-40B4-BE49-F238E27FC236}">
              <a16:creationId xmlns:a16="http://schemas.microsoft.com/office/drawing/2014/main" id="{53733FD1-799B-ED4E-6833-DB762E5DF186}"/>
            </a:ext>
          </a:extLst>
        </xdr:cNvPr>
        <xdr:cNvCxnSpPr>
          <a:cxnSpLocks/>
          <a:stCxn id="33" idx="0"/>
          <a:endCxn id="7" idx="1"/>
        </xdr:cNvCxnSpPr>
      </xdr:nvCxnSpPr>
      <xdr:spPr>
        <a:xfrm flipV="1">
          <a:off x="7283899" y="998988"/>
          <a:ext cx="725568" cy="9237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xdr:row>
      <xdr:rowOff>0</xdr:rowOff>
    </xdr:from>
    <xdr:to>
      <xdr:col>12</xdr:col>
      <xdr:colOff>203568</xdr:colOff>
      <xdr:row>2</xdr:row>
      <xdr:rowOff>4643</xdr:rowOff>
    </xdr:to>
    <xdr:sp macro="" textlink="">
      <xdr:nvSpPr>
        <xdr:cNvPr id="50" name="正方形/長方形 49">
          <a:extLst>
            <a:ext uri="{FF2B5EF4-FFF2-40B4-BE49-F238E27FC236}">
              <a16:creationId xmlns:a16="http://schemas.microsoft.com/office/drawing/2014/main" id="{519B1047-AD6C-A1CE-D448-B3030718A710}"/>
            </a:ext>
          </a:extLst>
        </xdr:cNvPr>
        <xdr:cNvSpPr/>
      </xdr:nvSpPr>
      <xdr:spPr>
        <a:xfrm>
          <a:off x="6117167" y="95250"/>
          <a:ext cx="3590234" cy="237476"/>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103689</xdr:colOff>
      <xdr:row>2</xdr:row>
      <xdr:rowOff>6548</xdr:rowOff>
    </xdr:from>
    <xdr:to>
      <xdr:col>10</xdr:col>
      <xdr:colOff>202745</xdr:colOff>
      <xdr:row>4</xdr:row>
      <xdr:rowOff>184463</xdr:rowOff>
    </xdr:to>
    <xdr:cxnSp macro="">
      <xdr:nvCxnSpPr>
        <xdr:cNvPr id="51" name="直線コネクタ 50">
          <a:extLst>
            <a:ext uri="{FF2B5EF4-FFF2-40B4-BE49-F238E27FC236}">
              <a16:creationId xmlns:a16="http://schemas.microsoft.com/office/drawing/2014/main" id="{F5168D12-A7D3-CFD2-DEBE-913BCA6F1661}"/>
            </a:ext>
          </a:extLst>
        </xdr:cNvPr>
        <xdr:cNvCxnSpPr>
          <a:cxnSpLocks/>
          <a:endCxn id="50" idx="2"/>
        </xdr:cNvCxnSpPr>
      </xdr:nvCxnSpPr>
      <xdr:spPr>
        <a:xfrm flipH="1" flipV="1">
          <a:off x="7914189" y="334631"/>
          <a:ext cx="99056" cy="69649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41141</xdr:colOff>
      <xdr:row>1</xdr:row>
      <xdr:rowOff>59266</xdr:rowOff>
    </xdr:from>
    <xdr:to>
      <xdr:col>49</xdr:col>
      <xdr:colOff>135469</xdr:colOff>
      <xdr:row>31</xdr:row>
      <xdr:rowOff>186266</xdr:rowOff>
    </xdr:to>
    <xdr:pic>
      <xdr:nvPicPr>
        <xdr:cNvPr id="3" name="図 2">
          <a:extLst>
            <a:ext uri="{FF2B5EF4-FFF2-40B4-BE49-F238E27FC236}">
              <a16:creationId xmlns:a16="http://schemas.microsoft.com/office/drawing/2014/main" id="{A428FE61-2C12-4800-D660-A55F2EAAE850}"/>
            </a:ext>
          </a:extLst>
        </xdr:cNvPr>
        <xdr:cNvPicPr>
          <a:picLocks noChangeAspect="1"/>
        </xdr:cNvPicPr>
      </xdr:nvPicPr>
      <xdr:blipFill rotWithShape="1">
        <a:blip xmlns:r="http://schemas.openxmlformats.org/officeDocument/2006/relationships" r:embed="rId2"/>
        <a:srcRect l="25050" t="15558" r="25129" b="19084"/>
        <a:stretch/>
      </xdr:blipFill>
      <xdr:spPr>
        <a:xfrm>
          <a:off x="9921741" y="160866"/>
          <a:ext cx="9534661" cy="7035800"/>
        </a:xfrm>
        <a:prstGeom prst="rect">
          <a:avLst/>
        </a:prstGeom>
      </xdr:spPr>
    </xdr:pic>
    <xdr:clientData/>
  </xdr:twoCellAnchor>
  <xdr:twoCellAnchor>
    <xdr:from>
      <xdr:col>10</xdr:col>
      <xdr:colOff>211667</xdr:colOff>
      <xdr:row>3</xdr:row>
      <xdr:rowOff>59266</xdr:rowOff>
    </xdr:from>
    <xdr:to>
      <xdr:col>13</xdr:col>
      <xdr:colOff>102645</xdr:colOff>
      <xdr:row>6</xdr:row>
      <xdr:rowOff>33710</xdr:rowOff>
    </xdr:to>
    <xdr:sp macro="" textlink="">
      <xdr:nvSpPr>
        <xdr:cNvPr id="7" name="正方形/長方形 6">
          <a:extLst>
            <a:ext uri="{FF2B5EF4-FFF2-40B4-BE49-F238E27FC236}">
              <a16:creationId xmlns:a16="http://schemas.microsoft.com/office/drawing/2014/main" id="{60E9E61E-011A-4B90-B961-48864337FABC}"/>
            </a:ext>
          </a:extLst>
        </xdr:cNvPr>
        <xdr:cNvSpPr/>
      </xdr:nvSpPr>
      <xdr:spPr>
        <a:xfrm>
          <a:off x="8009467" y="668866"/>
          <a:ext cx="1973778" cy="660244"/>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solidFill>
                <a:sysClr val="windowText" lastClr="000000"/>
              </a:solidFill>
            </a:rPr>
            <a:t>基本情報へ入力した情報が反映されます</a:t>
          </a:r>
        </a:p>
      </xdr:txBody>
    </xdr:sp>
    <xdr:clientData/>
  </xdr:twoCellAnchor>
  <xdr:oneCellAnchor>
    <xdr:from>
      <xdr:col>29</xdr:col>
      <xdr:colOff>235874</xdr:colOff>
      <xdr:row>16</xdr:row>
      <xdr:rowOff>118533</xdr:rowOff>
    </xdr:from>
    <xdr:ext cx="914848" cy="254044"/>
    <xdr:sp macro="" textlink="">
      <xdr:nvSpPr>
        <xdr:cNvPr id="14" name="吹き出し: 四角形 13">
          <a:extLst>
            <a:ext uri="{FF2B5EF4-FFF2-40B4-BE49-F238E27FC236}">
              <a16:creationId xmlns:a16="http://schemas.microsoft.com/office/drawing/2014/main" id="{C4BFF590-15B9-4354-8A29-7C1009BA0091}"/>
            </a:ext>
          </a:extLst>
        </xdr:cNvPr>
        <xdr:cNvSpPr/>
      </xdr:nvSpPr>
      <xdr:spPr>
        <a:xfrm>
          <a:off x="14307474" y="3699933"/>
          <a:ext cx="914848" cy="254044"/>
        </a:xfrm>
        <a:prstGeom prst="wedgeRectCallout">
          <a:avLst>
            <a:gd name="adj1" fmla="val -83017"/>
            <a:gd name="adj2" fmla="val 70765"/>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②工事名称</a:t>
          </a:r>
        </a:p>
      </xdr:txBody>
    </xdr:sp>
    <xdr:clientData/>
  </xdr:oneCellAnchor>
  <xdr:oneCellAnchor>
    <xdr:from>
      <xdr:col>25</xdr:col>
      <xdr:colOff>41142</xdr:colOff>
      <xdr:row>19</xdr:row>
      <xdr:rowOff>8466</xdr:rowOff>
    </xdr:from>
    <xdr:ext cx="914848" cy="254044"/>
    <xdr:sp macro="" textlink="">
      <xdr:nvSpPr>
        <xdr:cNvPr id="19" name="吹き出し: 四角形 18">
          <a:extLst>
            <a:ext uri="{FF2B5EF4-FFF2-40B4-BE49-F238E27FC236}">
              <a16:creationId xmlns:a16="http://schemas.microsoft.com/office/drawing/2014/main" id="{78273ABB-BBB9-4ABB-9850-02E0B326067E}"/>
            </a:ext>
          </a:extLst>
        </xdr:cNvPr>
        <xdr:cNvSpPr/>
      </xdr:nvSpPr>
      <xdr:spPr>
        <a:xfrm>
          <a:off x="13062875" y="4275666"/>
          <a:ext cx="914848" cy="254044"/>
        </a:xfrm>
        <a:prstGeom prst="wedgeRectCallout">
          <a:avLst>
            <a:gd name="adj1" fmla="val -73201"/>
            <a:gd name="adj2" fmla="val -53937"/>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③注文内容</a:t>
          </a:r>
        </a:p>
      </xdr:txBody>
    </xdr:sp>
    <xdr:clientData/>
  </xdr:oneCellAnchor>
  <xdr:oneCellAnchor>
    <xdr:from>
      <xdr:col>21</xdr:col>
      <xdr:colOff>108875</xdr:colOff>
      <xdr:row>31</xdr:row>
      <xdr:rowOff>220133</xdr:rowOff>
    </xdr:from>
    <xdr:ext cx="1068736" cy="508088"/>
    <xdr:sp macro="" textlink="">
      <xdr:nvSpPr>
        <xdr:cNvPr id="24" name="吹き出し: 四角形 23">
          <a:extLst>
            <a:ext uri="{FF2B5EF4-FFF2-40B4-BE49-F238E27FC236}">
              <a16:creationId xmlns:a16="http://schemas.microsoft.com/office/drawing/2014/main" id="{332912D5-B035-409B-8874-89442F3A88D1}"/>
            </a:ext>
          </a:extLst>
        </xdr:cNvPr>
        <xdr:cNvSpPr/>
      </xdr:nvSpPr>
      <xdr:spPr>
        <a:xfrm>
          <a:off x="12080742" y="7230533"/>
          <a:ext cx="1068736" cy="508088"/>
        </a:xfrm>
        <a:prstGeom prst="wedgeRectCallout">
          <a:avLst>
            <a:gd name="adj1" fmla="val -51558"/>
            <a:gd name="adj2" fmla="val -128440"/>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⑤変更増減額</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500,000</a:t>
          </a:r>
          <a:endParaRPr kumimoji="1" lang="ja-JP" altLang="en-US"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15</xdr:col>
      <xdr:colOff>24207</xdr:colOff>
      <xdr:row>25</xdr:row>
      <xdr:rowOff>126999</xdr:rowOff>
    </xdr:from>
    <xdr:ext cx="1068736" cy="508088"/>
    <xdr:sp macro="" textlink="">
      <xdr:nvSpPr>
        <xdr:cNvPr id="26" name="吹き出し: 四角形 25">
          <a:extLst>
            <a:ext uri="{FF2B5EF4-FFF2-40B4-BE49-F238E27FC236}">
              <a16:creationId xmlns:a16="http://schemas.microsoft.com/office/drawing/2014/main" id="{D0E04E85-F5CA-454F-95E3-5E5D19872CF2}"/>
            </a:ext>
          </a:extLst>
        </xdr:cNvPr>
        <xdr:cNvSpPr/>
      </xdr:nvSpPr>
      <xdr:spPr>
        <a:xfrm>
          <a:off x="10421274" y="5765799"/>
          <a:ext cx="1068736" cy="508088"/>
        </a:xfrm>
        <a:prstGeom prst="wedgeRectCallout">
          <a:avLst>
            <a:gd name="adj1" fmla="val 58516"/>
            <a:gd name="adj2" fmla="val 133980"/>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④当初契約額</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1,000,000</a:t>
          </a:r>
          <a:endParaRPr kumimoji="1" lang="ja-JP" altLang="en-US"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42</xdr:col>
      <xdr:colOff>151207</xdr:colOff>
      <xdr:row>5</xdr:row>
      <xdr:rowOff>160866</xdr:rowOff>
    </xdr:from>
    <xdr:ext cx="1723814" cy="1162473"/>
    <xdr:sp macro="" textlink="">
      <xdr:nvSpPr>
        <xdr:cNvPr id="2" name="吹き出し: 四角形 1">
          <a:extLst>
            <a:ext uri="{FF2B5EF4-FFF2-40B4-BE49-F238E27FC236}">
              <a16:creationId xmlns:a16="http://schemas.microsoft.com/office/drawing/2014/main" id="{9170B8F0-74F0-44E3-A35D-205BC0F537F5}"/>
            </a:ext>
          </a:extLst>
        </xdr:cNvPr>
        <xdr:cNvSpPr/>
      </xdr:nvSpPr>
      <xdr:spPr>
        <a:xfrm>
          <a:off x="17634874" y="1227666"/>
          <a:ext cx="1723814" cy="1162473"/>
        </a:xfrm>
        <a:prstGeom prst="wedgeRectCallout">
          <a:avLst>
            <a:gd name="adj1" fmla="val -25532"/>
            <a:gd name="adj2" fmla="val -88109"/>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no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①注文番号</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800" b="0">
              <a:solidFill>
                <a:srgbClr val="FF0000"/>
              </a:solidFill>
              <a:latin typeface="Meiryo UI" panose="020B0604030504040204" pitchFamily="50" charset="-128"/>
              <a:ea typeface="Meiryo UI" panose="020B0604030504040204" pitchFamily="50" charset="-128"/>
            </a:rPr>
            <a:t>■注文番号の採番規則</a:t>
          </a:r>
          <a:r>
            <a:rPr kumimoji="1" lang="en-US" altLang="ja-JP" sz="800" b="0">
              <a:solidFill>
                <a:srgbClr val="FF0000"/>
              </a:solidFill>
              <a:latin typeface="Meiryo UI" panose="020B0604030504040204" pitchFamily="50" charset="-128"/>
              <a:ea typeface="Meiryo UI" panose="020B0604030504040204" pitchFamily="50" charset="-128"/>
            </a:rPr>
            <a:t>(8~10</a:t>
          </a:r>
          <a:r>
            <a:rPr kumimoji="1" lang="ja-JP" altLang="en-US" sz="800" b="0">
              <a:solidFill>
                <a:srgbClr val="FF0000"/>
              </a:solidFill>
              <a:latin typeface="Meiryo UI" panose="020B0604030504040204" pitchFamily="50" charset="-128"/>
              <a:ea typeface="Meiryo UI" panose="020B0604030504040204" pitchFamily="50" charset="-128"/>
            </a:rPr>
            <a:t>桁</a:t>
          </a:r>
          <a:r>
            <a:rPr kumimoji="1" lang="en-US" altLang="ja-JP" sz="800" b="0">
              <a:solidFill>
                <a:srgbClr val="FF0000"/>
              </a:solidFill>
              <a:latin typeface="Meiryo UI" panose="020B0604030504040204" pitchFamily="50" charset="-128"/>
              <a:ea typeface="Meiryo UI" panose="020B0604030504040204" pitchFamily="50" charset="-128"/>
            </a:rPr>
            <a:t>)</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本番号　</a:t>
          </a:r>
          <a:r>
            <a:rPr kumimoji="1" lang="en-US" altLang="ja-JP" sz="800" b="0">
              <a:solidFill>
                <a:srgbClr val="FF0000"/>
              </a:solidFill>
              <a:latin typeface="Meiryo UI" panose="020B0604030504040204" pitchFamily="50" charset="-128"/>
              <a:ea typeface="Meiryo UI" panose="020B0604030504040204" pitchFamily="50" charset="-128"/>
            </a:rPr>
            <a:t>12~15</a:t>
          </a:r>
          <a:r>
            <a:rPr kumimoji="1" lang="ja-JP" altLang="en-US" sz="800" b="0">
              <a:solidFill>
                <a:srgbClr val="FF0000"/>
              </a:solidFill>
              <a:latin typeface="Meiryo UI" panose="020B0604030504040204" pitchFamily="50" charset="-128"/>
              <a:ea typeface="Meiryo UI" panose="020B0604030504040204" pitchFamily="50" charset="-128"/>
            </a:rPr>
            <a:t>桁</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枝番号　</a:t>
          </a:r>
          <a:r>
            <a:rPr kumimoji="1" lang="en-US" altLang="ja-JP" sz="800" b="0">
              <a:solidFill>
                <a:srgbClr val="FF0000"/>
              </a:solidFill>
              <a:latin typeface="Meiryo UI" panose="020B0604030504040204" pitchFamily="50" charset="-128"/>
              <a:ea typeface="Meiryo UI" panose="020B0604030504040204" pitchFamily="50" charset="-128"/>
            </a:rPr>
            <a:t>1</a:t>
          </a:r>
          <a:r>
            <a:rPr kumimoji="1" lang="ja-JP" altLang="en-US" sz="800" b="0">
              <a:solidFill>
                <a:srgbClr val="FF0000"/>
              </a:solidFill>
              <a:latin typeface="Meiryo UI" panose="020B0604030504040204" pitchFamily="50" charset="-128"/>
              <a:ea typeface="Meiryo UI" panose="020B0604030504040204" pitchFamily="50" charset="-128"/>
            </a:rPr>
            <a:t>桁</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本番号</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ﾊｲﾌﾝ</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枝番号</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にて</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付番されています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M29"/>
  <sheetViews>
    <sheetView showGridLines="0" zoomScale="90" zoomScaleNormal="90" workbookViewId="0">
      <pane ySplit="1" topLeftCell="A2" activePane="bottomLeft" state="frozen"/>
      <selection pane="bottomLeft" activeCell="G15" sqref="G15"/>
    </sheetView>
  </sheetViews>
  <sheetFormatPr defaultColWidth="10.6640625" defaultRowHeight="25.95" customHeight="1"/>
  <cols>
    <col min="1" max="1" width="4.33203125" style="4" customWidth="1"/>
    <col min="2" max="2" width="29.6640625" style="4" customWidth="1"/>
    <col min="3" max="3" width="70.6640625" style="4" customWidth="1"/>
    <col min="4" max="4" width="2.6640625" style="4" customWidth="1"/>
    <col min="5" max="16384" width="10.6640625" style="4"/>
  </cols>
  <sheetData>
    <row r="1" spans="1:5" ht="25.95" customHeight="1">
      <c r="A1" s="3" t="s">
        <v>0</v>
      </c>
      <c r="C1" s="15"/>
    </row>
    <row r="2" spans="1:5" ht="25.95" customHeight="1">
      <c r="A2" s="3"/>
    </row>
    <row r="3" spans="1:5" ht="25.95" customHeight="1">
      <c r="A3" s="3"/>
    </row>
    <row r="5" spans="1:5" ht="25.95" customHeight="1">
      <c r="A5" s="5" t="s">
        <v>15</v>
      </c>
      <c r="B5" s="6" t="s">
        <v>1</v>
      </c>
      <c r="C5" s="7"/>
      <c r="E5" s="4" t="str">
        <f>+IF(C5="","← "&amp;B5&amp;"　を入力してください","OK")</f>
        <v>← 取引先コード　を入力してください</v>
      </c>
    </row>
    <row r="7" spans="1:5" ht="25.95" customHeight="1">
      <c r="A7" s="5" t="s">
        <v>16</v>
      </c>
      <c r="B7" s="6" t="s">
        <v>12</v>
      </c>
      <c r="C7" s="8"/>
      <c r="E7" s="4" t="str">
        <f>+IF(C7="","← "&amp;B7&amp;"　を入力してください","OK")</f>
        <v>← 会社名　（商号）　を入力してください</v>
      </c>
    </row>
    <row r="8" spans="1:5" ht="25.95" customHeight="1">
      <c r="A8" s="5" t="s">
        <v>17</v>
      </c>
      <c r="B8" s="6" t="s">
        <v>13</v>
      </c>
      <c r="C8" s="8"/>
      <c r="E8" s="4" t="str">
        <f>+IF(C8="","← "&amp;B8&amp;"　を入力してください","OK")</f>
        <v>← 代表者名　（役職・氏名）　を入力してください</v>
      </c>
    </row>
    <row r="9" spans="1:5" ht="25.95" customHeight="1">
      <c r="A9" s="5" t="s">
        <v>18</v>
      </c>
      <c r="B9" s="6" t="s">
        <v>2</v>
      </c>
      <c r="C9" s="9"/>
      <c r="E9" s="4" t="str">
        <f>+IF(C9="","← "&amp;B9&amp;"　を入力してください","OK")</f>
        <v>← 郵便番号　を入力してください</v>
      </c>
    </row>
    <row r="10" spans="1:5" ht="25.95" customHeight="1">
      <c r="A10" s="5" t="s">
        <v>19</v>
      </c>
      <c r="B10" s="6" t="s">
        <v>166</v>
      </c>
      <c r="C10" s="8"/>
      <c r="E10" s="4" t="str">
        <f>+IF(C10="","← "&amp;B10&amp;"　を入力してください","OK")</f>
        <v>← 住所　　を入力してください</v>
      </c>
    </row>
    <row r="11" spans="1:5" ht="25.95" customHeight="1">
      <c r="A11" s="5" t="s">
        <v>20</v>
      </c>
      <c r="B11" s="6" t="s">
        <v>161</v>
      </c>
      <c r="C11" s="8"/>
      <c r="E11" s="4" t="str">
        <f>+IF(C11="","← "&amp;B11&amp;"　を入力してください","OK")</f>
        <v>← 適格請求書発行事業者番号　を入力してください</v>
      </c>
    </row>
    <row r="13" spans="1:5" ht="25.95" customHeight="1">
      <c r="A13" s="5" t="s">
        <v>21</v>
      </c>
      <c r="B13" s="6" t="s">
        <v>3</v>
      </c>
      <c r="C13" s="10"/>
      <c r="E13" s="4" t="str">
        <f>+IF(C13="","← "&amp;B13&amp;"　を入力してください","OK")</f>
        <v>← 請求締切年月日　を入力してください</v>
      </c>
    </row>
    <row r="14" spans="1:5" ht="25.95" customHeight="1">
      <c r="A14" s="5" t="s">
        <v>22</v>
      </c>
      <c r="B14" s="6" t="s">
        <v>4</v>
      </c>
      <c r="C14" s="8"/>
      <c r="E14" s="4" t="str">
        <f>+IF(C14="","← "&amp;B14&amp;"　を入力してください","OK")</f>
        <v>← 請求書ご発行部署名　を入力してください</v>
      </c>
    </row>
    <row r="15" spans="1:5" ht="25.95" customHeight="1">
      <c r="A15" s="5" t="s">
        <v>23</v>
      </c>
      <c r="B15" s="6" t="s">
        <v>5</v>
      </c>
      <c r="C15" s="8"/>
      <c r="E15" s="4" t="str">
        <f>+IF(C15="","← "&amp;B15&amp;"　を入力してください","OK")</f>
        <v>← 請求書ご発行担当者氏名　を入力してください</v>
      </c>
    </row>
    <row r="16" spans="1:5" ht="25.95" customHeight="1">
      <c r="A16" s="5" t="s">
        <v>24</v>
      </c>
      <c r="B16" s="6" t="s">
        <v>6</v>
      </c>
      <c r="C16" s="8"/>
      <c r="E16" s="4" t="str">
        <f>+IF(C16="","← "&amp;B16&amp;"　を入力してください","OK")</f>
        <v>← 連絡先電話番号　を入力してください</v>
      </c>
    </row>
    <row r="18" spans="1:13" ht="25.95" customHeight="1">
      <c r="A18" s="5" t="s">
        <v>25</v>
      </c>
      <c r="B18" s="6" t="s">
        <v>7</v>
      </c>
      <c r="C18" s="8"/>
      <c r="E18" s="4" t="str">
        <f t="shared" ref="E18:E23" si="0">+IF(C18="","← "&amp;B18&amp;"　を入力してください","OK")</f>
        <v>← 振込金融機関名　を入力してください</v>
      </c>
    </row>
    <row r="19" spans="1:13" ht="25.95" customHeight="1">
      <c r="A19" s="5" t="s">
        <v>26</v>
      </c>
      <c r="B19" s="6" t="s">
        <v>8</v>
      </c>
      <c r="C19" s="8"/>
      <c r="E19" s="4" t="str">
        <f t="shared" si="0"/>
        <v>← 振込金融機関　支店名　を入力してください</v>
      </c>
    </row>
    <row r="20" spans="1:13" ht="25.95" customHeight="1">
      <c r="A20" s="5" t="s">
        <v>27</v>
      </c>
      <c r="B20" s="6" t="s">
        <v>9</v>
      </c>
      <c r="C20" s="8"/>
      <c r="E20" s="4" t="str">
        <f t="shared" si="0"/>
        <v>← 預金口座種別　を入力してください</v>
      </c>
    </row>
    <row r="21" spans="1:13" ht="25.95" customHeight="1">
      <c r="A21" s="5" t="s">
        <v>28</v>
      </c>
      <c r="B21" s="6" t="s">
        <v>10</v>
      </c>
      <c r="C21" s="11"/>
      <c r="E21" s="4" t="str">
        <f t="shared" si="0"/>
        <v>← 預金口座番号　を入力してください</v>
      </c>
    </row>
    <row r="22" spans="1:13" ht="25.95" customHeight="1">
      <c r="A22" s="5" t="s">
        <v>29</v>
      </c>
      <c r="B22" s="6" t="s">
        <v>11</v>
      </c>
      <c r="C22" s="8"/>
      <c r="E22" s="4" t="str">
        <f t="shared" si="0"/>
        <v>← 預金口座名義　を入力してください</v>
      </c>
    </row>
    <row r="23" spans="1:13" ht="25.95" customHeight="1">
      <c r="A23" s="5" t="s">
        <v>30</v>
      </c>
      <c r="B23" s="6" t="s">
        <v>14</v>
      </c>
      <c r="C23" s="8"/>
      <c r="E23" s="4" t="str">
        <f t="shared" si="0"/>
        <v>← ﾖｷﾝｺｳｻﾞﾒｲｷﾞ　（半角ｶﾀｶﾅ）　を入力してください</v>
      </c>
    </row>
    <row r="24" spans="1:13" ht="25.95" customHeight="1">
      <c r="A24" s="12"/>
    </row>
    <row r="25" spans="1:13" ht="25.95" customHeight="1">
      <c r="A25" s="12"/>
      <c r="C25" s="15"/>
    </row>
    <row r="28" spans="1:13" ht="25.95" customHeight="1">
      <c r="M28" s="4" t="s">
        <v>164</v>
      </c>
    </row>
    <row r="29" spans="1:13" ht="25.95" customHeight="1">
      <c r="M29" s="161" t="s">
        <v>163</v>
      </c>
    </row>
  </sheetData>
  <sheetProtection selectLockedCells="1"/>
  <phoneticPr fontId="2"/>
  <conditionalFormatting sqref="C5 C7:C11 C13:C16 C18:C23">
    <cfRule type="expression" dxfId="34" priority="3" stopIfTrue="1">
      <formula>$C5=""</formula>
    </cfRule>
  </conditionalFormatting>
  <conditionalFormatting sqref="E5 E7:E11 E13:E16 E18:E23">
    <cfRule type="expression" dxfId="33" priority="1" stopIfTrue="1">
      <formula>$C5&lt;&gt;""</formula>
    </cfRule>
    <cfRule type="expression" dxfId="32" priority="2" stopIfTrue="1">
      <formula>$C5=""</formula>
    </cfRule>
  </conditionalFormatting>
  <dataValidations xWindow="817" yWindow="726" count="16">
    <dataValidation imeMode="off" allowBlank="1" showInputMessage="1" showErrorMessage="1" promptTitle="14. 預金口座番号 （7桁表示）　　　　　　　　　　　　　　." prompt="①ご請求代金を_x000a_　この欄にて指定いただいた口座に振込いたします_x000a_②正確にご入力がいただけない場合は、_x000a_　約定期日に振込支払ができないことがございます_x000a_③口座番号の桁数が 7桁 に満たない場合でも_x000a_　先頭に 「0」（ゼロ）が付されて7桁表示されます" sqref="C21" xr:uid="{00000000-0002-0000-0200-000000000000}"/>
    <dataValidation imeMode="hiragana" allowBlank="1" showInputMessage="1" showErrorMessage="1" promptTitle="15. 預金口座名義　　　　　　　　　　　　　　　　　　　　　." prompt="①ご請求代金を_x000a_　この欄にて指定いただいた口座に振込いたします_x000a_②正確に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同） 合資会社=（資）（有）（株）" sqref="C22" xr:uid="{00000000-0002-0000-0200-000001000000}"/>
    <dataValidation imeMode="halfKatakana" allowBlank="1" showInputMessage="1" showErrorMessage="1" promptTitle="16. ヨキンコウザメイギ　（半角カタカナ）　　　　　　　　　." prompt="①ご請求代金を_x000a_　この欄にて指定いただいた口座に振込いたします_x000a_②正確な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ド　合資会社＝シ　有限会社＝ユ　株式会社＝カ" sqref="C23" xr:uid="{00000000-0002-0000-0200-000002000000}"/>
    <dataValidation imeMode="off" allowBlank="1" showInputMessage="1" showErrorMessage="1" promptTitle="1. 取引先コード（数字6桁）　　　　　　　　　." prompt="ご請求の対象である注文書の御社名の下部にある「取引先コード」を&quot;０&quot;ゼロを含め６桁全て入力をしてください（取引先コードがご不明な場合は管理部管理課までお問合せください）" sqref="C5" xr:uid="{00000000-0002-0000-0200-000003000000}"/>
    <dataValidation imeMode="hiragana" allowBlank="1" showInputMessage="1" showErrorMessage="1" promptTitle="2. 会社名（商号）　　　　　　　." prompt="”法人格”　を明記した_x000a_会社名（商号）を入力してください_x000a_有限会社○○，○○株式会社" sqref="C7" xr:uid="{00000000-0002-0000-0200-000004000000}"/>
    <dataValidation imeMode="hiragana" allowBlank="1" showInputMessage="1" showErrorMessage="1" promptTitle="3. 代表者名（役職・氏名）" prompt="代表者の 「役職」 と 「氏名」 を_x000a_入力してください" sqref="C8" xr:uid="{00000000-0002-0000-0200-000005000000}"/>
    <dataValidation imeMode="off" allowBlank="1" showInputMessage="1" showErrorMessage="1" promptTitle="4. 郵便番号（英数字8桁）" prompt="入力例．_x000a_郵便番号が_x000a_「950-8565」 である場合_x000a_「9508565」 と続けて入力_x000a_→ 「950-8565」 と表示されます" sqref="C9" xr:uid="{00000000-0002-0000-0200-000006000000}"/>
    <dataValidation imeMode="hiragana" allowBlank="1" showInputMessage="1" showErrorMessage="1" promptTitle="5. 住所（都道府県、市区町村）　　." prompt="「都道府県」「市区郡」「町村域」 を入力_x000a_「丁目」 や 「番地」 の表現は_x000a_”－”（ハイフン） での簡略表示でも構いません" sqref="C10" xr:uid="{00000000-0002-0000-0200-000007000000}"/>
    <dataValidation imeMode="hiragana" allowBlank="1" showInputMessage="1" showErrorMessage="1" promptTitle="6. 適格請求書発行事業者番号→番号を取得していない場合は０" prompt="適格請求書発行事業者番号をTを含めて入力してください_x000a_　＊適格請求書発行事業者番号を取得していない場合は「０(ｾﾞﾛ)」を入力してください" sqref="C11" xr:uid="{00000000-0002-0000-0200-000008000000}"/>
    <dataValidation imeMode="off" allowBlank="1" showInputMessage="1" showErrorMessage="1" promptTitle="7. 請求締切年月日 （西暦入力）　　　　　　　　　　　　　　." prompt="請求締切年月日を_x000a_西暦 （yyy/m/d） で入力してください_x000a__x000a_請求書原紙の到着が遅れる場合は_x000a_事前にその理由を_x000a_「興和 現場代理人」 または 「興和 管理部」 に_x000a_ご連絡のうえ指示を仰いでください" sqref="C13" xr:uid="{00000000-0002-0000-0200-000009000000}"/>
    <dataValidation imeMode="hiragana" allowBlank="1" showInputMessage="1" showErrorMessage="1" promptTitle="8. 請求書ご発行部署名 → 該当なければ「0」ゼロ を入力" prompt="「この請求書を発行される方」 のご在籍の_x000a_「部署名」 を入力ください_x000a__x000a_＊部署名が特にない場合は 「0（ゼロ）」 を入力してください" sqref="C14" xr:uid="{00000000-0002-0000-0200-00000A000000}"/>
    <dataValidation imeMode="hiragana" allowBlank="1" showInputMessage="1" showErrorMessage="1" promptTitle="9. 請求書ご発行担当者氏名" prompt="「この請求書を発行される方」の_x000a_氏名を入力してください_x000a__x000a_入力内容に関し_x000a_当社より確認の連絡を申し上げる_x000a_場合がございます_x000a_" sqref="C15" xr:uid="{00000000-0002-0000-0200-00000B000000}"/>
    <dataValidation imeMode="off" allowBlank="1" showInputMessage="1" showErrorMessage="1" promptTitle="10. 連絡先電話番号　　　　　　　　　　　　　　　　　　　　." prompt="「この請求書を発行される方」 と 「当社」 が_x000a_連絡のとれる電話番号 を入力してください_x000a__x000a_局番間は ”－” （ハイフン） で結んで入力してください" sqref="C16" xr:uid="{00000000-0002-0000-0200-00000C000000}"/>
    <dataValidation imeMode="hiragana" allowBlank="1" showInputMessage="1" showErrorMessage="1" promptTitle="11. 振込金融機関名　　　　　　　　　　　　　　　　　　　　." prompt="①ご請求代金を_x000a_　この欄にて指定いただいた口座に振込いたします_x000a_②正確にご入力がいただけない場合は、_x000a_　約定期日に振込支払ができないことがございます_x000a_○○銀行　○○信用金庫_x000a_　○○信用組合　○○農業協同組合" sqref="C18" xr:uid="{00000000-0002-0000-0200-00000D000000}"/>
    <dataValidation imeMode="hiragana" allowBlank="1" showInputMessage="1" showErrorMessage="1" promptTitle="12. 振込金融機関 支店名" prompt="①ご請求代金を_x000a_　この欄にて指定いただいた口座に振込いたします_x000a_②正確にご入力がいただけない場合は、_x000a_　約定期日に振込支払ができないことがございます_x000a_○○支店　○○出張所" sqref="C19" xr:uid="{00000000-0002-0000-0200-00000E000000}"/>
    <dataValidation type="list" allowBlank="1" showInputMessage="1" showErrorMessage="1" promptTitle="13. 預金口座種別　　　　　　　　　　." prompt="プルダウンリストから選択してください_x000a_「Alt」 + 「↓（方向キー）」 でも選択できます" sqref="C20" xr:uid="{00000000-0002-0000-0200-00000F000000}">
      <formula1>"普通預金,当座預金,貯蓄預金,その他"</formula1>
    </dataValidation>
  </dataValidations>
  <pageMargins left="0.39370078740157483" right="0.39370078740157483" top="0.51181102362204722" bottom="0.51181102362204722" header="0.11811023622047245" footer="0.11811023622047245"/>
  <pageSetup paperSize="9" scale="45" fitToHeight="30" orientation="portrait" blackAndWhite="1" cellComments="atEnd" r:id="rId1"/>
  <headerFooter>
    <oddFooter>&amp;L&amp;8&amp;D　&amp;T&amp;R&amp;8&amp;F　&amp;A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M180"/>
  <sheetViews>
    <sheetView showGridLines="0" tabSelected="1" zoomScaleNormal="100" zoomScaleSheetLayoutView="70" workbookViewId="0">
      <pane ySplit="6" topLeftCell="A7" activePane="bottomLeft" state="frozen"/>
      <selection pane="bottomLeft" activeCell="S33" sqref="S33"/>
    </sheetView>
  </sheetViews>
  <sheetFormatPr defaultColWidth="10.6640625" defaultRowHeight="18" customHeight="1"/>
  <cols>
    <col min="1" max="1" width="3.33203125" style="16" customWidth="1"/>
    <col min="2" max="2" width="16.6640625" style="16" customWidth="1"/>
    <col min="3" max="3" width="7.33203125" style="16" customWidth="1"/>
    <col min="4" max="12" width="12.33203125" style="16" customWidth="1"/>
    <col min="13" max="13" width="5.6640625" style="16" customWidth="1"/>
    <col min="14" max="14" width="3.6640625" style="16" customWidth="1"/>
    <col min="15" max="16384" width="10.6640625" style="16"/>
  </cols>
  <sheetData>
    <row r="1" spans="1:13" ht="18" customHeight="1">
      <c r="I1" s="206" t="str">
        <f>+IF(請求締切年月日="","[ 請求締切年月日 ]　"&amp;未,請求締切年月日)</f>
        <v>[ 請求締切年月日 ]　基本情報が未入力です</v>
      </c>
      <c r="J1" s="206"/>
      <c r="K1" s="206"/>
      <c r="L1" s="206"/>
      <c r="M1" s="17"/>
    </row>
    <row r="2" spans="1:13" ht="22.2" customHeight="1">
      <c r="A2" s="18" t="s">
        <v>50</v>
      </c>
      <c r="B2" s="17"/>
      <c r="C2" s="17"/>
      <c r="D2" s="17"/>
      <c r="E2" s="17"/>
      <c r="F2" s="17"/>
      <c r="G2" s="17"/>
      <c r="H2" s="17"/>
      <c r="I2" s="17"/>
      <c r="J2" s="17"/>
      <c r="K2" s="17"/>
      <c r="L2" s="17"/>
    </row>
    <row r="3" spans="1:13" ht="18" customHeight="1">
      <c r="A3" s="178" t="s">
        <v>180</v>
      </c>
      <c r="B3" s="17"/>
      <c r="C3" s="17"/>
      <c r="D3" s="17"/>
      <c r="E3" s="17"/>
      <c r="F3" s="17"/>
      <c r="G3" s="17"/>
      <c r="H3" s="17"/>
      <c r="I3" s="17"/>
      <c r="J3" s="17"/>
      <c r="K3" s="17"/>
      <c r="L3" s="17"/>
    </row>
    <row r="6" spans="1:13" ht="18" customHeight="1">
      <c r="A6" s="19" t="s">
        <v>51</v>
      </c>
    </row>
    <row r="9" spans="1:13" ht="18" customHeight="1">
      <c r="A9" s="20" t="s">
        <v>52</v>
      </c>
      <c r="B9" s="21"/>
      <c r="C9" s="193" t="e">
        <f>+IF(M31&lt;&gt;"","Error",今回請求額)</f>
        <v>#N/A</v>
      </c>
      <c r="D9" s="194"/>
      <c r="I9" s="22" t="s">
        <v>53</v>
      </c>
    </row>
    <row r="10" spans="1:13" ht="18" customHeight="1">
      <c r="I10" s="195" t="str">
        <f>+IF(取引先コード="",未,取引先コード)</f>
        <v>基本情報が未入力です</v>
      </c>
      <c r="J10" s="195"/>
      <c r="K10" s="195"/>
      <c r="L10" s="195"/>
      <c r="M10" s="23"/>
    </row>
    <row r="11" spans="1:13" ht="18" customHeight="1">
      <c r="B11" s="22" t="s">
        <v>54</v>
      </c>
      <c r="I11" s="196" t="str">
        <f>+IF(会社名="",未,会社名)</f>
        <v>基本情報が未入力です</v>
      </c>
      <c r="J11" s="196"/>
      <c r="K11" s="196"/>
      <c r="L11" s="196"/>
      <c r="M11" s="24"/>
    </row>
    <row r="12" spans="1:13" ht="18" customHeight="1">
      <c r="B12" s="23" t="s">
        <v>72</v>
      </c>
      <c r="C12" s="184" t="str">
        <f>+IF(金融機関名="",未,金融機関名)</f>
        <v>基本情報が未入力です</v>
      </c>
      <c r="D12" s="184"/>
      <c r="E12" s="184"/>
      <c r="I12" s="191" t="str">
        <f>+IF(代表者名="",未,代表者名)</f>
        <v>基本情報が未入力です</v>
      </c>
      <c r="J12" s="191"/>
      <c r="K12" s="191"/>
      <c r="L12" s="191"/>
      <c r="M12" s="25"/>
    </row>
    <row r="13" spans="1:13" ht="18" customHeight="1">
      <c r="B13" s="23" t="s">
        <v>73</v>
      </c>
      <c r="C13" s="184" t="str">
        <f>+IF(金融機関支店名="",未,金融機関支店名)</f>
        <v>基本情報が未入力です</v>
      </c>
      <c r="D13" s="184"/>
      <c r="E13" s="184"/>
      <c r="I13" s="189" t="str">
        <f>+IF(郵便番号="",未,郵便番号)</f>
        <v>基本情報が未入力です</v>
      </c>
      <c r="J13" s="189"/>
      <c r="K13" s="189"/>
      <c r="L13" s="189"/>
      <c r="M13" s="26"/>
    </row>
    <row r="14" spans="1:13" ht="18" customHeight="1">
      <c r="B14" s="23" t="s">
        <v>74</v>
      </c>
      <c r="C14" s="184" t="str">
        <f>+IF(預金口座種別="",未,預金口座種別)</f>
        <v>基本情報が未入力です</v>
      </c>
      <c r="D14" s="184"/>
      <c r="E14" s="184"/>
      <c r="I14" s="184" t="str">
        <f>+IF(住所1="",未,住所1)</f>
        <v>基本情報が未入力です</v>
      </c>
      <c r="J14" s="184"/>
      <c r="K14" s="184"/>
      <c r="L14" s="184"/>
      <c r="M14" s="24"/>
    </row>
    <row r="15" spans="1:13" ht="18" customHeight="1">
      <c r="B15" s="23" t="s">
        <v>75</v>
      </c>
      <c r="C15" s="190" t="str">
        <f>+IF(預金口座番号="",未,預金口座番号)</f>
        <v>基本情報が未入力です</v>
      </c>
      <c r="D15" s="190"/>
      <c r="E15" s="190"/>
      <c r="I15" s="184" t="str">
        <f>+IF(住所2="",未,住所2)</f>
        <v>基本情報が未入力です</v>
      </c>
      <c r="J15" s="184"/>
      <c r="K15" s="184"/>
      <c r="L15" s="184"/>
      <c r="M15" s="24"/>
    </row>
    <row r="16" spans="1:13" ht="18" customHeight="1">
      <c r="B16" s="23" t="s">
        <v>76</v>
      </c>
      <c r="C16" s="184" t="str">
        <f>+IF(預金口座名義="",未,預金口座名義)</f>
        <v>基本情報が未入力です</v>
      </c>
      <c r="D16" s="184"/>
      <c r="E16" s="184"/>
      <c r="I16" s="22" t="s">
        <v>55</v>
      </c>
    </row>
    <row r="17" spans="1:13" ht="18" customHeight="1">
      <c r="B17" s="23" t="s">
        <v>144</v>
      </c>
      <c r="C17" s="184" t="str">
        <f>+IF(ヨキンコウザメイギ="",未,ヨキンコウザメイギ)</f>
        <v>基本情報が未入力です</v>
      </c>
      <c r="D17" s="184"/>
      <c r="E17" s="184"/>
      <c r="I17" s="184" t="str">
        <f>IF(AND(請求書発行部署名="",請求書発行担当者名=""),未,請求書発行部署名&amp;"　　"&amp;請求書発行担当者名)</f>
        <v>基本情報が未入力です</v>
      </c>
      <c r="J17" s="184"/>
      <c r="K17" s="184"/>
      <c r="L17" s="184"/>
      <c r="M17" s="24"/>
    </row>
    <row r="18" spans="1:13" ht="18" customHeight="1">
      <c r="I18" s="184" t="str">
        <f>+IF(連絡先電話番号="",未,"電話番号 ： "&amp;連絡先電話番号)</f>
        <v>基本情報が未入力です</v>
      </c>
      <c r="J18" s="184"/>
      <c r="K18" s="184"/>
      <c r="L18" s="184"/>
      <c r="M18" s="24"/>
    </row>
    <row r="19" spans="1:13" ht="18" customHeight="1">
      <c r="A19" s="27" t="s">
        <v>56</v>
      </c>
    </row>
    <row r="20" spans="1:13" ht="18" customHeight="1">
      <c r="A20" s="28" t="s">
        <v>57</v>
      </c>
      <c r="B20" s="21"/>
      <c r="C20" s="204"/>
      <c r="D20" s="205"/>
    </row>
    <row r="21" spans="1:13" ht="18" customHeight="1">
      <c r="A21" s="28" t="s">
        <v>58</v>
      </c>
      <c r="B21" s="21"/>
      <c r="C21" s="202"/>
      <c r="D21" s="203"/>
      <c r="E21" s="197"/>
      <c r="F21" s="198"/>
      <c r="G21" s="198"/>
      <c r="H21" s="198"/>
      <c r="I21" s="198"/>
      <c r="J21" s="198"/>
      <c r="K21" s="198"/>
      <c r="L21" s="199"/>
    </row>
    <row r="22" spans="1:13" ht="18" customHeight="1">
      <c r="A22" s="28" t="s">
        <v>59</v>
      </c>
      <c r="B22" s="21"/>
      <c r="C22" s="197"/>
      <c r="D22" s="200"/>
      <c r="E22" s="200"/>
      <c r="F22" s="200"/>
      <c r="G22" s="200"/>
      <c r="H22" s="200"/>
      <c r="I22" s="200"/>
      <c r="J22" s="200"/>
      <c r="K22" s="200"/>
      <c r="L22" s="201"/>
    </row>
    <row r="25" spans="1:13" ht="18" customHeight="1">
      <c r="A25" s="27" t="s">
        <v>60</v>
      </c>
      <c r="H25" s="27" t="s">
        <v>61</v>
      </c>
    </row>
    <row r="26" spans="1:13" ht="18" customHeight="1">
      <c r="A26" s="29" t="s">
        <v>62</v>
      </c>
      <c r="B26" s="30"/>
      <c r="C26" s="30"/>
      <c r="D26" s="30"/>
      <c r="E26" s="31" t="s">
        <v>32</v>
      </c>
      <c r="F26" s="32"/>
      <c r="H26" s="33" t="s">
        <v>77</v>
      </c>
      <c r="I26" s="34"/>
      <c r="J26" s="34"/>
      <c r="K26" s="21" t="s">
        <v>37</v>
      </c>
      <c r="L26" s="35" t="e">
        <f>+VLOOKUP(請求締切年月日,出来高請求履歴,3,FALSE)</f>
        <v>#N/A</v>
      </c>
    </row>
    <row r="27" spans="1:13" ht="18" customHeight="1">
      <c r="A27" s="36" t="s">
        <v>63</v>
      </c>
      <c r="B27" s="37"/>
      <c r="C27" s="37"/>
      <c r="D27" s="37"/>
      <c r="E27" s="38" t="s">
        <v>33</v>
      </c>
      <c r="F27" s="39"/>
      <c r="H27" s="40" t="s">
        <v>78</v>
      </c>
      <c r="I27" s="41"/>
      <c r="J27" s="41"/>
      <c r="K27" s="42" t="s">
        <v>47</v>
      </c>
      <c r="L27" s="43" t="e">
        <f>+VLOOKUP(請求締切年月日,出来高請求履歴,4,FALSE)</f>
        <v>#N/A</v>
      </c>
    </row>
    <row r="28" spans="1:13" ht="18" customHeight="1">
      <c r="A28" s="44" t="s">
        <v>79</v>
      </c>
      <c r="B28" s="45"/>
      <c r="C28" s="45"/>
      <c r="D28" s="45"/>
      <c r="E28" s="46" t="s">
        <v>145</v>
      </c>
      <c r="F28" s="47">
        <f>+SUBTOTAL(9,F26:F27)</f>
        <v>0</v>
      </c>
      <c r="H28" s="179">
        <f>+消費税率</f>
        <v>0</v>
      </c>
      <c r="I28" s="180"/>
      <c r="J28" s="180"/>
      <c r="K28" s="48" t="s">
        <v>146</v>
      </c>
      <c r="L28" s="49" t="e">
        <f>+VLOOKUP(請求締切年月日,出来高請求履歴,7,FALSE)</f>
        <v>#N/A</v>
      </c>
      <c r="M28" s="160"/>
    </row>
    <row r="29" spans="1:13" ht="18" customHeight="1">
      <c r="A29" s="29" t="s">
        <v>64</v>
      </c>
      <c r="B29" s="30"/>
      <c r="C29" s="30"/>
      <c r="D29" s="30"/>
      <c r="E29" s="31" t="s">
        <v>34</v>
      </c>
      <c r="F29" s="50"/>
      <c r="H29" s="51" t="s">
        <v>116</v>
      </c>
      <c r="I29" s="52"/>
      <c r="J29" s="52"/>
      <c r="K29" s="53" t="s">
        <v>147</v>
      </c>
      <c r="L29" s="54" t="e">
        <f>+SUBTOTAL(9,L27:L28)</f>
        <v>#N/A</v>
      </c>
      <c r="M29" s="160"/>
    </row>
    <row r="30" spans="1:13" ht="18" customHeight="1">
      <c r="A30" s="44" t="s">
        <v>80</v>
      </c>
      <c r="B30" s="45"/>
      <c r="C30" s="45"/>
      <c r="D30" s="45"/>
      <c r="E30" s="46" t="s">
        <v>148</v>
      </c>
      <c r="F30" s="47">
        <f>+ROUNDDOWN(F28*F29/100,0)</f>
        <v>0</v>
      </c>
      <c r="H30" s="29" t="s">
        <v>65</v>
      </c>
      <c r="I30" s="30"/>
      <c r="J30" s="30"/>
      <c r="K30" s="31" t="s">
        <v>48</v>
      </c>
      <c r="L30" s="108"/>
    </row>
    <row r="31" spans="1:13" ht="18" customHeight="1">
      <c r="A31" s="33" t="s">
        <v>81</v>
      </c>
      <c r="B31" s="34"/>
      <c r="C31" s="34"/>
      <c r="D31" s="34"/>
      <c r="E31" s="21" t="s">
        <v>149</v>
      </c>
      <c r="F31" s="55">
        <f>+F28+F30</f>
        <v>0</v>
      </c>
      <c r="H31" s="44" t="s">
        <v>82</v>
      </c>
      <c r="I31" s="45"/>
      <c r="J31" s="45"/>
      <c r="K31" s="46" t="s">
        <v>150</v>
      </c>
      <c r="L31" s="56" t="e">
        <f>+現在契約額_税込-L29-L30</f>
        <v>#N/A</v>
      </c>
      <c r="M31" s="115" t="e">
        <f>+IF(VLOOKUP(請求締切年月日,出来高請求履歴,11,FALSE)-差引請求可能額=0,"","Err")</f>
        <v>#N/A</v>
      </c>
    </row>
    <row r="34" spans="1:13" ht="18" customHeight="1">
      <c r="A34" s="27" t="s">
        <v>66</v>
      </c>
    </row>
    <row r="35" spans="1:13" ht="18" customHeight="1" thickBot="1">
      <c r="A35" s="57"/>
      <c r="B35" s="57"/>
      <c r="C35" s="58" t="s">
        <v>83</v>
      </c>
      <c r="D35" s="59"/>
      <c r="E35" s="59"/>
      <c r="F35" s="60"/>
      <c r="G35" s="58" t="s">
        <v>84</v>
      </c>
      <c r="H35" s="59"/>
      <c r="I35" s="60"/>
      <c r="J35" s="58" t="s">
        <v>85</v>
      </c>
      <c r="K35" s="61"/>
      <c r="L35" s="60"/>
    </row>
    <row r="36" spans="1:13" ht="31.95" customHeight="1" thickTop="1">
      <c r="A36" s="62" t="s">
        <v>35</v>
      </c>
      <c r="B36" s="144" t="s">
        <v>151</v>
      </c>
      <c r="C36" s="63" t="s">
        <v>67</v>
      </c>
      <c r="D36" s="64" t="s">
        <v>68</v>
      </c>
      <c r="E36" s="65" t="s">
        <v>69</v>
      </c>
      <c r="F36" s="66" t="s">
        <v>86</v>
      </c>
      <c r="G36" s="66" t="s">
        <v>87</v>
      </c>
      <c r="H36" s="159" t="s">
        <v>162</v>
      </c>
      <c r="I36" s="66" t="s">
        <v>86</v>
      </c>
      <c r="J36" s="67" t="s">
        <v>89</v>
      </c>
      <c r="K36" s="68" t="s">
        <v>90</v>
      </c>
      <c r="L36" s="69" t="s">
        <v>91</v>
      </c>
    </row>
    <row r="37" spans="1:13" ht="18" customHeight="1">
      <c r="A37" s="70"/>
      <c r="B37" s="71"/>
      <c r="C37" s="72" t="s">
        <v>36</v>
      </c>
      <c r="D37" s="72" t="s">
        <v>70</v>
      </c>
      <c r="E37" s="73" t="s">
        <v>71</v>
      </c>
      <c r="F37" s="74" t="s">
        <v>92</v>
      </c>
      <c r="G37" s="74" t="s">
        <v>93</v>
      </c>
      <c r="H37" s="74" t="s">
        <v>94</v>
      </c>
      <c r="I37" s="74" t="s">
        <v>95</v>
      </c>
      <c r="J37" s="75" t="s">
        <v>96</v>
      </c>
      <c r="K37" s="76" t="s">
        <v>97</v>
      </c>
      <c r="L37" s="77" t="s">
        <v>98</v>
      </c>
    </row>
    <row r="38" spans="1:13" ht="18" customHeight="1">
      <c r="A38" s="78"/>
      <c r="B38" s="79"/>
      <c r="C38" s="80"/>
      <c r="D38" s="80"/>
      <c r="E38" s="81"/>
      <c r="F38" s="82" t="s">
        <v>99</v>
      </c>
      <c r="G38" s="82"/>
      <c r="H38" s="82" t="s">
        <v>103</v>
      </c>
      <c r="I38" s="82"/>
      <c r="J38" s="83" t="s">
        <v>100</v>
      </c>
      <c r="K38" s="84"/>
      <c r="L38" s="85" t="s">
        <v>101</v>
      </c>
    </row>
    <row r="39" spans="1:13" ht="18" customHeight="1">
      <c r="A39" s="66">
        <v>1</v>
      </c>
      <c r="B39" s="86"/>
      <c r="C39" s="87"/>
      <c r="D39" s="32"/>
      <c r="E39" s="88">
        <f>+D39</f>
        <v>0</v>
      </c>
      <c r="F39" s="89" t="str">
        <f t="shared" ref="F39:F50" si="0">+IF(COUNTA(B39:D39)&lt;3,"",現在契約額_税抜-D39)</f>
        <v/>
      </c>
      <c r="G39" s="89">
        <f t="shared" ref="G39:G50" si="1">+IF(ISERROR(G38+H39),"",G38+H39)</f>
        <v>0</v>
      </c>
      <c r="H39" s="89">
        <f>+IF(M39=1,現在契約額_消費税,IF(ISERROR(E39*消費税率),"",ROUNDDOWN(E39*消費税率/100,0)))</f>
        <v>0</v>
      </c>
      <c r="I39" s="89">
        <f t="shared" ref="I39:I50" si="2">+IF(ISERROR(現在契約額_消費税-G39),"",現在契約額_消費税-G39)</f>
        <v>0</v>
      </c>
      <c r="J39" s="90">
        <f>+IF(ISERROR(E39+H39),"",E39+H39)</f>
        <v>0</v>
      </c>
      <c r="K39" s="91">
        <f t="shared" ref="K39:K44" si="3">+IF(ISERROR(E39+H39),"",E39+H39)</f>
        <v>0</v>
      </c>
      <c r="L39" s="92" t="str">
        <f t="shared" ref="L39:L50" si="4">+IF(ISERROR(F39+I39),"",F39+I39)</f>
        <v/>
      </c>
      <c r="M39" s="93" t="str">
        <f>+IF(AND(C39=100,F39=0),1,"")</f>
        <v/>
      </c>
    </row>
    <row r="40" spans="1:13" ht="18" customHeight="1">
      <c r="A40" s="74" t="str">
        <f>+IF(COUNTA(B40:D40)&lt;3,"",A39+1)</f>
        <v/>
      </c>
      <c r="B40" s="94"/>
      <c r="C40" s="95"/>
      <c r="D40" s="39"/>
      <c r="E40" s="96" t="str">
        <f>+IF(COUNTA(B40:D40)&lt;3,"",D40-D39)</f>
        <v/>
      </c>
      <c r="F40" s="97" t="str">
        <f t="shared" si="0"/>
        <v/>
      </c>
      <c r="G40" s="97" t="str">
        <f t="shared" si="1"/>
        <v/>
      </c>
      <c r="H40" s="97" t="str">
        <f>+IF(M40=1,現在契約額_消費税-G39,IF(ISERROR(E40*消費税率),"",ROUNDDOWN(E40*消費税率/100,0)))</f>
        <v/>
      </c>
      <c r="I40" s="97" t="str">
        <f t="shared" si="2"/>
        <v/>
      </c>
      <c r="J40" s="98" t="str">
        <f t="shared" ref="J40:J50" si="5">+IF(ISERROR(J39+E40+H40),"",J39+E40+H40)</f>
        <v/>
      </c>
      <c r="K40" s="99" t="str">
        <f t="shared" si="3"/>
        <v/>
      </c>
      <c r="L40" s="100" t="str">
        <f t="shared" si="4"/>
        <v/>
      </c>
      <c r="M40" s="93" t="str">
        <f t="shared" ref="M40:M50" si="6">+IF(AND(C40=100,F40=0),1,"")</f>
        <v/>
      </c>
    </row>
    <row r="41" spans="1:13" ht="18" customHeight="1">
      <c r="A41" s="74" t="str">
        <f t="shared" ref="A41:A50" si="7">+IF(COUNTA(B41:D41)&lt;3,"",A40+1)</f>
        <v/>
      </c>
      <c r="B41" s="94"/>
      <c r="C41" s="95"/>
      <c r="D41" s="39"/>
      <c r="E41" s="96" t="str">
        <f>+IF(COUNTA(B41:D41)&lt;3,"",D41-D40)</f>
        <v/>
      </c>
      <c r="F41" s="97" t="str">
        <f t="shared" si="0"/>
        <v/>
      </c>
      <c r="G41" s="97" t="str">
        <f t="shared" si="1"/>
        <v/>
      </c>
      <c r="H41" s="97" t="str">
        <f>+IF(M41=1,現在契約額_消費税-G40,IF(ISERROR(E41*消費税率),"",ROUNDDOWN(E41*消費税率/100,0)))</f>
        <v/>
      </c>
      <c r="I41" s="97" t="str">
        <f t="shared" si="2"/>
        <v/>
      </c>
      <c r="J41" s="98" t="str">
        <f t="shared" si="5"/>
        <v/>
      </c>
      <c r="K41" s="99" t="str">
        <f t="shared" si="3"/>
        <v/>
      </c>
      <c r="L41" s="100" t="str">
        <f t="shared" si="4"/>
        <v/>
      </c>
      <c r="M41" s="93" t="str">
        <f t="shared" si="6"/>
        <v/>
      </c>
    </row>
    <row r="42" spans="1:13" ht="18" customHeight="1">
      <c r="A42" s="74" t="str">
        <f t="shared" si="7"/>
        <v/>
      </c>
      <c r="B42" s="94"/>
      <c r="C42" s="95"/>
      <c r="D42" s="39"/>
      <c r="E42" s="96" t="str">
        <f>+IF(COUNTA(B42:D42)&lt;3,"",D42-D41)</f>
        <v/>
      </c>
      <c r="F42" s="97" t="str">
        <f t="shared" si="0"/>
        <v/>
      </c>
      <c r="G42" s="97" t="str">
        <f t="shared" si="1"/>
        <v/>
      </c>
      <c r="H42" s="97" t="str">
        <f>+IF(M42=1,現在契約額_消費税-G41,IF(ISERROR(E42*消費税率),"",ROUNDDOWN(E42*消費税率/100,0)))</f>
        <v/>
      </c>
      <c r="I42" s="97" t="str">
        <f t="shared" si="2"/>
        <v/>
      </c>
      <c r="J42" s="98" t="str">
        <f t="shared" si="5"/>
        <v/>
      </c>
      <c r="K42" s="99" t="str">
        <f t="shared" si="3"/>
        <v/>
      </c>
      <c r="L42" s="100" t="str">
        <f t="shared" si="4"/>
        <v/>
      </c>
      <c r="M42" s="93" t="str">
        <f t="shared" si="6"/>
        <v/>
      </c>
    </row>
    <row r="43" spans="1:13" ht="18" customHeight="1">
      <c r="A43" s="74" t="str">
        <f t="shared" si="7"/>
        <v/>
      </c>
      <c r="B43" s="94"/>
      <c r="C43" s="95"/>
      <c r="D43" s="39"/>
      <c r="E43" s="96" t="str">
        <f t="shared" ref="E43:E50" si="8">+IF(COUNTA(B43:D43)&lt;3,"",D43-D42)</f>
        <v/>
      </c>
      <c r="F43" s="97" t="str">
        <f t="shared" si="0"/>
        <v/>
      </c>
      <c r="G43" s="97" t="str">
        <f t="shared" si="1"/>
        <v/>
      </c>
      <c r="H43" s="97" t="str">
        <f>+IF(M43=1,現在契約額_消費税-G42,IF(ISERROR(E43*消費税率),"",ROUNDDOWN(E43*消費税率/100,0)))</f>
        <v/>
      </c>
      <c r="I43" s="97" t="str">
        <f t="shared" si="2"/>
        <v/>
      </c>
      <c r="J43" s="98" t="str">
        <f t="shared" si="5"/>
        <v/>
      </c>
      <c r="K43" s="99" t="str">
        <f t="shared" si="3"/>
        <v/>
      </c>
      <c r="L43" s="100" t="str">
        <f t="shared" si="4"/>
        <v/>
      </c>
      <c r="M43" s="93" t="str">
        <f t="shared" si="6"/>
        <v/>
      </c>
    </row>
    <row r="44" spans="1:13" ht="18" customHeight="1">
      <c r="A44" s="74" t="str">
        <f t="shared" si="7"/>
        <v/>
      </c>
      <c r="B44" s="94"/>
      <c r="C44" s="95"/>
      <c r="D44" s="39"/>
      <c r="E44" s="96" t="str">
        <f t="shared" si="8"/>
        <v/>
      </c>
      <c r="F44" s="97" t="str">
        <f t="shared" si="0"/>
        <v/>
      </c>
      <c r="G44" s="97" t="str">
        <f t="shared" si="1"/>
        <v/>
      </c>
      <c r="H44" s="97" t="str">
        <f>+IF(M44=1,現在契約額_消費税-G43,IF(ISERROR(E44*消費税率),"",ROUNDDOWN(E44*消費税率/100,0)))</f>
        <v/>
      </c>
      <c r="I44" s="97" t="str">
        <f t="shared" si="2"/>
        <v/>
      </c>
      <c r="J44" s="98" t="str">
        <f t="shared" si="5"/>
        <v/>
      </c>
      <c r="K44" s="99" t="str">
        <f t="shared" si="3"/>
        <v/>
      </c>
      <c r="L44" s="100" t="str">
        <f t="shared" si="4"/>
        <v/>
      </c>
      <c r="M44" s="93" t="str">
        <f t="shared" si="6"/>
        <v/>
      </c>
    </row>
    <row r="45" spans="1:13" ht="18" customHeight="1">
      <c r="A45" s="74" t="str">
        <f t="shared" si="7"/>
        <v/>
      </c>
      <c r="B45" s="94"/>
      <c r="C45" s="95"/>
      <c r="D45" s="39"/>
      <c r="E45" s="96" t="str">
        <f t="shared" si="8"/>
        <v/>
      </c>
      <c r="F45" s="97" t="str">
        <f t="shared" si="0"/>
        <v/>
      </c>
      <c r="G45" s="97" t="str">
        <f t="shared" si="1"/>
        <v/>
      </c>
      <c r="H45" s="97" t="str">
        <f t="shared" ref="H45:H50" si="9">+IF(ISERROR(E45*消費税率),"",ROUNDDOWN(E45*消費税率/100,0))</f>
        <v/>
      </c>
      <c r="I45" s="97" t="str">
        <f t="shared" si="2"/>
        <v/>
      </c>
      <c r="J45" s="98" t="str">
        <f t="shared" si="5"/>
        <v/>
      </c>
      <c r="K45" s="99" t="str">
        <f t="shared" ref="K45:K50" si="10">+IF(ISERROR(E45+H45),"",E45+H45)</f>
        <v/>
      </c>
      <c r="L45" s="100" t="str">
        <f t="shared" si="4"/>
        <v/>
      </c>
      <c r="M45" s="93" t="str">
        <f t="shared" si="6"/>
        <v/>
      </c>
    </row>
    <row r="46" spans="1:13" ht="18" customHeight="1">
      <c r="A46" s="74" t="str">
        <f t="shared" si="7"/>
        <v/>
      </c>
      <c r="B46" s="94"/>
      <c r="C46" s="95"/>
      <c r="D46" s="39"/>
      <c r="E46" s="96" t="str">
        <f t="shared" si="8"/>
        <v/>
      </c>
      <c r="F46" s="97" t="str">
        <f t="shared" si="0"/>
        <v/>
      </c>
      <c r="G46" s="97" t="str">
        <f t="shared" si="1"/>
        <v/>
      </c>
      <c r="H46" s="97" t="str">
        <f t="shared" si="9"/>
        <v/>
      </c>
      <c r="I46" s="97" t="str">
        <f t="shared" si="2"/>
        <v/>
      </c>
      <c r="J46" s="98" t="str">
        <f t="shared" si="5"/>
        <v/>
      </c>
      <c r="K46" s="99" t="str">
        <f t="shared" si="10"/>
        <v/>
      </c>
      <c r="L46" s="100" t="str">
        <f t="shared" si="4"/>
        <v/>
      </c>
      <c r="M46" s="93" t="str">
        <f t="shared" si="6"/>
        <v/>
      </c>
    </row>
    <row r="47" spans="1:13" ht="18" customHeight="1">
      <c r="A47" s="74" t="str">
        <f t="shared" si="7"/>
        <v/>
      </c>
      <c r="B47" s="94"/>
      <c r="C47" s="95"/>
      <c r="D47" s="39"/>
      <c r="E47" s="96" t="str">
        <f t="shared" si="8"/>
        <v/>
      </c>
      <c r="F47" s="97" t="str">
        <f t="shared" si="0"/>
        <v/>
      </c>
      <c r="G47" s="97" t="str">
        <f t="shared" si="1"/>
        <v/>
      </c>
      <c r="H47" s="97" t="str">
        <f t="shared" si="9"/>
        <v/>
      </c>
      <c r="I47" s="97" t="str">
        <f t="shared" si="2"/>
        <v/>
      </c>
      <c r="J47" s="98" t="str">
        <f t="shared" si="5"/>
        <v/>
      </c>
      <c r="K47" s="99" t="str">
        <f t="shared" si="10"/>
        <v/>
      </c>
      <c r="L47" s="100" t="str">
        <f t="shared" si="4"/>
        <v/>
      </c>
      <c r="M47" s="93" t="str">
        <f t="shared" si="6"/>
        <v/>
      </c>
    </row>
    <row r="48" spans="1:13" ht="18" customHeight="1">
      <c r="A48" s="74" t="str">
        <f t="shared" si="7"/>
        <v/>
      </c>
      <c r="B48" s="94"/>
      <c r="C48" s="95"/>
      <c r="D48" s="39"/>
      <c r="E48" s="96" t="str">
        <f t="shared" si="8"/>
        <v/>
      </c>
      <c r="F48" s="97" t="str">
        <f t="shared" si="0"/>
        <v/>
      </c>
      <c r="G48" s="97" t="str">
        <f t="shared" si="1"/>
        <v/>
      </c>
      <c r="H48" s="97" t="str">
        <f t="shared" si="9"/>
        <v/>
      </c>
      <c r="I48" s="97" t="str">
        <f t="shared" si="2"/>
        <v/>
      </c>
      <c r="J48" s="98" t="str">
        <f t="shared" si="5"/>
        <v/>
      </c>
      <c r="K48" s="99" t="str">
        <f t="shared" si="10"/>
        <v/>
      </c>
      <c r="L48" s="100" t="str">
        <f t="shared" si="4"/>
        <v/>
      </c>
      <c r="M48" s="93" t="str">
        <f t="shared" si="6"/>
        <v/>
      </c>
    </row>
    <row r="49" spans="1:13" ht="18" customHeight="1">
      <c r="A49" s="74" t="str">
        <f t="shared" si="7"/>
        <v/>
      </c>
      <c r="B49" s="94"/>
      <c r="C49" s="95"/>
      <c r="D49" s="39"/>
      <c r="E49" s="96" t="str">
        <f t="shared" si="8"/>
        <v/>
      </c>
      <c r="F49" s="97" t="str">
        <f t="shared" si="0"/>
        <v/>
      </c>
      <c r="G49" s="97" t="str">
        <f t="shared" si="1"/>
        <v/>
      </c>
      <c r="H49" s="97" t="str">
        <f t="shared" si="9"/>
        <v/>
      </c>
      <c r="I49" s="97" t="str">
        <f t="shared" si="2"/>
        <v/>
      </c>
      <c r="J49" s="98" t="str">
        <f t="shared" si="5"/>
        <v/>
      </c>
      <c r="K49" s="99" t="str">
        <f t="shared" si="10"/>
        <v/>
      </c>
      <c r="L49" s="100" t="str">
        <f t="shared" si="4"/>
        <v/>
      </c>
      <c r="M49" s="93" t="str">
        <f t="shared" si="6"/>
        <v/>
      </c>
    </row>
    <row r="50" spans="1:13" ht="18" customHeight="1" thickBot="1">
      <c r="A50" s="82" t="str">
        <f t="shared" si="7"/>
        <v/>
      </c>
      <c r="B50" s="101"/>
      <c r="C50" s="102"/>
      <c r="D50" s="103"/>
      <c r="E50" s="104" t="str">
        <f t="shared" si="8"/>
        <v/>
      </c>
      <c r="F50" s="47" t="str">
        <f t="shared" si="0"/>
        <v/>
      </c>
      <c r="G50" s="47" t="str">
        <f t="shared" si="1"/>
        <v/>
      </c>
      <c r="H50" s="47" t="str">
        <f t="shared" si="9"/>
        <v/>
      </c>
      <c r="I50" s="47" t="str">
        <f t="shared" si="2"/>
        <v/>
      </c>
      <c r="J50" s="105" t="str">
        <f t="shared" si="5"/>
        <v/>
      </c>
      <c r="K50" s="106" t="str">
        <f t="shared" si="10"/>
        <v/>
      </c>
      <c r="L50" s="107" t="str">
        <f t="shared" si="4"/>
        <v/>
      </c>
      <c r="M50" s="93" t="str">
        <f t="shared" si="6"/>
        <v/>
      </c>
    </row>
    <row r="51" spans="1:13" ht="18" customHeight="1" thickTop="1"/>
    <row r="60" spans="1:13" ht="17.399999999999999" customHeight="1">
      <c r="A60" s="109" t="str">
        <f>+文書流通経路</f>
        <v>請求者 → 興和 現場代理人 → 興和 地区責任者 → 興和 部門長 → 興和 管理部</v>
      </c>
      <c r="L60" s="145" t="str">
        <f>+"v "&amp;最新バージョン</f>
        <v>v 180701</v>
      </c>
    </row>
    <row r="61" spans="1:13" ht="18" customHeight="1">
      <c r="I61" s="192" t="str">
        <f>+IF(請求締切年月日="","[ 請求締切年月日 ]　"&amp;未,請求締切年月日)</f>
        <v>[ 請求締切年月日 ]　基本情報が未入力です</v>
      </c>
      <c r="J61" s="192"/>
      <c r="K61" s="192"/>
      <c r="L61" s="192"/>
    </row>
    <row r="62" spans="1:13" ht="22.2" customHeight="1">
      <c r="A62" s="116" t="s">
        <v>159</v>
      </c>
      <c r="B62" s="17"/>
      <c r="C62" s="17"/>
      <c r="D62" s="17"/>
      <c r="E62" s="17"/>
      <c r="F62" s="17"/>
      <c r="G62" s="17"/>
      <c r="H62" s="17"/>
      <c r="I62" s="17"/>
      <c r="J62" s="17"/>
      <c r="K62" s="17"/>
      <c r="L62" s="17"/>
    </row>
    <row r="63" spans="1:13" ht="18" customHeight="1">
      <c r="A63" s="17" t="s">
        <v>102</v>
      </c>
      <c r="B63" s="17"/>
      <c r="C63" s="17"/>
      <c r="D63" s="17"/>
      <c r="E63" s="17"/>
      <c r="F63" s="17"/>
      <c r="G63" s="17"/>
      <c r="H63" s="17"/>
      <c r="I63" s="17"/>
      <c r="J63" s="17"/>
      <c r="K63" s="17"/>
      <c r="L63" s="17"/>
    </row>
    <row r="66" spans="1:12" ht="18" customHeight="1">
      <c r="A66" s="19" t="s">
        <v>51</v>
      </c>
    </row>
    <row r="69" spans="1:12" ht="18" customHeight="1">
      <c r="A69" s="20" t="s">
        <v>52</v>
      </c>
      <c r="B69" s="21"/>
      <c r="C69" s="193" t="e">
        <f>+IF(M91&lt;&gt;"","Error",今回請求額)</f>
        <v>#N/A</v>
      </c>
      <c r="D69" s="194"/>
      <c r="I69" s="22" t="s">
        <v>53</v>
      </c>
    </row>
    <row r="70" spans="1:12" ht="18" customHeight="1">
      <c r="I70" s="195" t="str">
        <f>+IF(取引先コード="",未,取引先コード)</f>
        <v>基本情報が未入力です</v>
      </c>
      <c r="J70" s="195"/>
      <c r="K70" s="195"/>
      <c r="L70" s="195"/>
    </row>
    <row r="71" spans="1:12" ht="18" customHeight="1">
      <c r="B71" s="22" t="s">
        <v>54</v>
      </c>
      <c r="I71" s="196" t="str">
        <f>+IF(会社名="",未,会社名)</f>
        <v>基本情報が未入力です</v>
      </c>
      <c r="J71" s="196"/>
      <c r="K71" s="196"/>
      <c r="L71" s="196"/>
    </row>
    <row r="72" spans="1:12" ht="18" customHeight="1">
      <c r="B72" s="23" t="s">
        <v>72</v>
      </c>
      <c r="C72" s="184" t="str">
        <f>+IF(金融機関名="",未,金融機関名)</f>
        <v>基本情報が未入力です</v>
      </c>
      <c r="D72" s="184"/>
      <c r="E72" s="184"/>
      <c r="I72" s="191" t="str">
        <f>+IF(代表者名="",未,代表者名)</f>
        <v>基本情報が未入力です</v>
      </c>
      <c r="J72" s="191"/>
      <c r="K72" s="191"/>
      <c r="L72" s="191"/>
    </row>
    <row r="73" spans="1:12" ht="18" customHeight="1">
      <c r="B73" s="23" t="s">
        <v>73</v>
      </c>
      <c r="C73" s="184" t="str">
        <f>+IF(金融機関支店名="",未,金融機関支店名)</f>
        <v>基本情報が未入力です</v>
      </c>
      <c r="D73" s="184"/>
      <c r="E73" s="184"/>
      <c r="I73" s="189" t="str">
        <f>+IF(郵便番号="",未,郵便番号)</f>
        <v>基本情報が未入力です</v>
      </c>
      <c r="J73" s="189"/>
      <c r="K73" s="189"/>
      <c r="L73" s="189"/>
    </row>
    <row r="74" spans="1:12" ht="18" customHeight="1">
      <c r="B74" s="23" t="s">
        <v>74</v>
      </c>
      <c r="C74" s="184" t="str">
        <f>+IF(預金口座種別="",未,預金口座種別)</f>
        <v>基本情報が未入力です</v>
      </c>
      <c r="D74" s="184"/>
      <c r="E74" s="184"/>
      <c r="I74" s="184" t="str">
        <f>+IF(住所1="",未,住所1)</f>
        <v>基本情報が未入力です</v>
      </c>
      <c r="J74" s="184"/>
      <c r="K74" s="184"/>
      <c r="L74" s="184"/>
    </row>
    <row r="75" spans="1:12" ht="18" customHeight="1">
      <c r="B75" s="23" t="s">
        <v>75</v>
      </c>
      <c r="C75" s="190" t="str">
        <f>+IF(預金口座番号="",未,預金口座番号)</f>
        <v>基本情報が未入力です</v>
      </c>
      <c r="D75" s="190"/>
      <c r="E75" s="190"/>
      <c r="I75" s="184" t="str">
        <f>+IF(住所2="",未,住所2)</f>
        <v>基本情報が未入力です</v>
      </c>
      <c r="J75" s="184"/>
      <c r="K75" s="184"/>
      <c r="L75" s="184"/>
    </row>
    <row r="76" spans="1:12" ht="18" customHeight="1">
      <c r="B76" s="23" t="s">
        <v>76</v>
      </c>
      <c r="C76" s="184" t="str">
        <f>+IF(預金口座名義="",未,預金口座名義)</f>
        <v>基本情報が未入力です</v>
      </c>
      <c r="D76" s="184"/>
      <c r="E76" s="184"/>
      <c r="I76" s="22" t="s">
        <v>55</v>
      </c>
    </row>
    <row r="77" spans="1:12" ht="18" customHeight="1">
      <c r="B77" s="23" t="s">
        <v>104</v>
      </c>
      <c r="C77" s="184" t="str">
        <f>+IF(ヨキンコウザメイギ="",未,ヨキンコウザメイギ)</f>
        <v>基本情報が未入力です</v>
      </c>
      <c r="D77" s="184"/>
      <c r="E77" s="184"/>
      <c r="I77" s="184" t="str">
        <f>IF(AND(請求書発行部署名="",請求書発行担当者名=""),未,請求書発行部署名&amp;"　　"&amp;請求書発行担当者名)</f>
        <v>基本情報が未入力です</v>
      </c>
      <c r="J77" s="184"/>
      <c r="K77" s="184"/>
      <c r="L77" s="184"/>
    </row>
    <row r="78" spans="1:12" ht="18" customHeight="1">
      <c r="I78" s="184" t="str">
        <f>+IF(連絡先電話番号="",未,"電話番号 ： "&amp;連絡先電話番号)</f>
        <v>基本情報が未入力です</v>
      </c>
      <c r="J78" s="184"/>
      <c r="K78" s="184"/>
      <c r="L78" s="184"/>
    </row>
    <row r="79" spans="1:12" ht="18" customHeight="1">
      <c r="A79" s="27" t="s">
        <v>56</v>
      </c>
    </row>
    <row r="80" spans="1:12" ht="18" customHeight="1">
      <c r="A80" s="123" t="s">
        <v>125</v>
      </c>
      <c r="B80" s="124"/>
      <c r="C80" s="185" t="str">
        <f>+IF(C20="","",C20)</f>
        <v/>
      </c>
      <c r="D80" s="186"/>
    </row>
    <row r="81" spans="1:13" ht="18" customHeight="1">
      <c r="A81" s="123" t="s">
        <v>126</v>
      </c>
      <c r="B81" s="124"/>
      <c r="C81" s="187" t="str">
        <f>+IF(C21="","",C21)</f>
        <v/>
      </c>
      <c r="D81" s="188"/>
      <c r="E81" s="181" t="str">
        <f>+IF(E21="","",E21)</f>
        <v/>
      </c>
      <c r="F81" s="182"/>
      <c r="G81" s="182"/>
      <c r="H81" s="182"/>
      <c r="I81" s="182"/>
      <c r="J81" s="182"/>
      <c r="K81" s="182"/>
      <c r="L81" s="183"/>
    </row>
    <row r="82" spans="1:13" ht="18" customHeight="1">
      <c r="A82" s="123" t="s">
        <v>127</v>
      </c>
      <c r="B82" s="124"/>
      <c r="C82" s="181" t="str">
        <f>+IF(C22="","",C22)</f>
        <v/>
      </c>
      <c r="D82" s="182"/>
      <c r="E82" s="182"/>
      <c r="F82" s="182"/>
      <c r="G82" s="182"/>
      <c r="H82" s="182"/>
      <c r="I82" s="182"/>
      <c r="J82" s="182"/>
      <c r="K82" s="182"/>
      <c r="L82" s="183"/>
    </row>
    <row r="85" spans="1:13" ht="18" customHeight="1">
      <c r="A85" s="27" t="s">
        <v>60</v>
      </c>
      <c r="H85" s="27" t="s">
        <v>61</v>
      </c>
    </row>
    <row r="86" spans="1:13" ht="18" customHeight="1">
      <c r="A86" s="125" t="s">
        <v>128</v>
      </c>
      <c r="B86" s="126"/>
      <c r="C86" s="126"/>
      <c r="D86" s="126"/>
      <c r="E86" s="127" t="s">
        <v>32</v>
      </c>
      <c r="F86" s="88">
        <f>+F26</f>
        <v>0</v>
      </c>
      <c r="H86" s="123" t="s">
        <v>134</v>
      </c>
      <c r="I86" s="134"/>
      <c r="J86" s="134"/>
      <c r="K86" s="124" t="s">
        <v>37</v>
      </c>
      <c r="L86" s="118" t="e">
        <f>+VLOOKUP(請求締切年月日,出来高請求履歴,3,FALSE)</f>
        <v>#N/A</v>
      </c>
    </row>
    <row r="87" spans="1:13" ht="18" customHeight="1">
      <c r="A87" s="128" t="s">
        <v>129</v>
      </c>
      <c r="B87" s="129"/>
      <c r="C87" s="129"/>
      <c r="D87" s="129"/>
      <c r="E87" s="130" t="s">
        <v>33</v>
      </c>
      <c r="F87" s="96">
        <f>+F27</f>
        <v>0</v>
      </c>
      <c r="H87" s="125" t="s">
        <v>135</v>
      </c>
      <c r="I87" s="126"/>
      <c r="J87" s="126"/>
      <c r="K87" s="127" t="s">
        <v>47</v>
      </c>
      <c r="L87" s="119" t="e">
        <f>+VLOOKUP(請求締切年月日,出来高請求履歴,4,FALSE)</f>
        <v>#N/A</v>
      </c>
    </row>
    <row r="88" spans="1:13" ht="18" customHeight="1">
      <c r="A88" s="131" t="s">
        <v>130</v>
      </c>
      <c r="B88" s="132"/>
      <c r="C88" s="132"/>
      <c r="D88" s="132"/>
      <c r="E88" s="133" t="s">
        <v>152</v>
      </c>
      <c r="F88" s="104">
        <f>+SUBTOTAL(9,F86:F87)</f>
        <v>0</v>
      </c>
      <c r="H88" s="128" t="s">
        <v>136</v>
      </c>
      <c r="I88" s="129"/>
      <c r="J88" s="129"/>
      <c r="K88" s="130" t="s">
        <v>153</v>
      </c>
      <c r="L88" s="120" t="e">
        <f>+VLOOKUP(請求締切年月日,出来高請求履歴,7,FALSE)</f>
        <v>#N/A</v>
      </c>
    </row>
    <row r="89" spans="1:13" ht="18" customHeight="1">
      <c r="A89" s="125" t="s">
        <v>131</v>
      </c>
      <c r="B89" s="126"/>
      <c r="C89" s="126"/>
      <c r="D89" s="126"/>
      <c r="E89" s="127" t="s">
        <v>34</v>
      </c>
      <c r="F89" s="147">
        <f>+消費税率</f>
        <v>0</v>
      </c>
      <c r="H89" s="135" t="s">
        <v>137</v>
      </c>
      <c r="I89" s="136"/>
      <c r="J89" s="136"/>
      <c r="K89" s="137" t="s">
        <v>154</v>
      </c>
      <c r="L89" s="121" t="e">
        <f>+SUBTOTAL(9,L87:L88)</f>
        <v>#N/A</v>
      </c>
    </row>
    <row r="90" spans="1:13" ht="18" customHeight="1">
      <c r="A90" s="131" t="s">
        <v>132</v>
      </c>
      <c r="B90" s="132"/>
      <c r="C90" s="132"/>
      <c r="D90" s="132"/>
      <c r="E90" s="133" t="s">
        <v>155</v>
      </c>
      <c r="F90" s="104">
        <f>+ROUNDDOWN(F88*F89/100,0)</f>
        <v>0</v>
      </c>
      <c r="H90" s="125" t="s">
        <v>138</v>
      </c>
      <c r="I90" s="126"/>
      <c r="J90" s="126"/>
      <c r="K90" s="127" t="s">
        <v>48</v>
      </c>
      <c r="L90" s="148">
        <f>+L30</f>
        <v>0</v>
      </c>
    </row>
    <row r="91" spans="1:13" ht="18" customHeight="1">
      <c r="A91" s="123" t="s">
        <v>133</v>
      </c>
      <c r="B91" s="134"/>
      <c r="C91" s="134"/>
      <c r="D91" s="134"/>
      <c r="E91" s="124" t="s">
        <v>156</v>
      </c>
      <c r="F91" s="117">
        <f>+F88+F90</f>
        <v>0</v>
      </c>
      <c r="H91" s="131" t="s">
        <v>139</v>
      </c>
      <c r="I91" s="132"/>
      <c r="J91" s="132"/>
      <c r="K91" s="133" t="s">
        <v>157</v>
      </c>
      <c r="L91" s="122" t="e">
        <f>+現在契約額_税込-L89-L90</f>
        <v>#N/A</v>
      </c>
      <c r="M91" s="16" t="e">
        <f>+IF(VLOOKUP(請求締切年月日,出来高請求履歴,11,FALSE)-差引請求可能額=0,"","Err")</f>
        <v>#N/A</v>
      </c>
    </row>
    <row r="94" spans="1:13" ht="18" customHeight="1">
      <c r="A94" s="27" t="s">
        <v>66</v>
      </c>
    </row>
    <row r="95" spans="1:13" ht="18" customHeight="1" thickBot="1">
      <c r="A95" s="57"/>
      <c r="B95" s="138"/>
      <c r="C95" s="139" t="s">
        <v>140</v>
      </c>
      <c r="D95" s="140"/>
      <c r="E95" s="59"/>
      <c r="F95" s="60"/>
      <c r="G95" s="58" t="s">
        <v>84</v>
      </c>
      <c r="H95" s="59"/>
      <c r="I95" s="60"/>
      <c r="J95" s="58" t="s">
        <v>85</v>
      </c>
      <c r="K95" s="61"/>
      <c r="L95" s="60"/>
    </row>
    <row r="96" spans="1:13" ht="31.95" customHeight="1" thickTop="1">
      <c r="A96" s="62" t="s">
        <v>35</v>
      </c>
      <c r="B96" s="146" t="s">
        <v>158</v>
      </c>
      <c r="C96" s="141" t="s">
        <v>141</v>
      </c>
      <c r="D96" s="65" t="s">
        <v>142</v>
      </c>
      <c r="E96" s="65" t="s">
        <v>69</v>
      </c>
      <c r="F96" s="66" t="s">
        <v>86</v>
      </c>
      <c r="G96" s="66" t="s">
        <v>87</v>
      </c>
      <c r="H96" s="66" t="s">
        <v>88</v>
      </c>
      <c r="I96" s="66" t="s">
        <v>86</v>
      </c>
      <c r="J96" s="67" t="s">
        <v>89</v>
      </c>
      <c r="K96" s="68" t="s">
        <v>90</v>
      </c>
      <c r="L96" s="69" t="s">
        <v>91</v>
      </c>
    </row>
    <row r="97" spans="1:13" ht="18" customHeight="1">
      <c r="A97" s="70"/>
      <c r="B97" s="142"/>
      <c r="C97" s="73" t="s">
        <v>36</v>
      </c>
      <c r="D97" s="73" t="s">
        <v>143</v>
      </c>
      <c r="E97" s="73" t="s">
        <v>71</v>
      </c>
      <c r="F97" s="74" t="s">
        <v>92</v>
      </c>
      <c r="G97" s="74" t="s">
        <v>93</v>
      </c>
      <c r="H97" s="74" t="s">
        <v>94</v>
      </c>
      <c r="I97" s="74" t="s">
        <v>95</v>
      </c>
      <c r="J97" s="75" t="s">
        <v>96</v>
      </c>
      <c r="K97" s="76" t="s">
        <v>97</v>
      </c>
      <c r="L97" s="77" t="s">
        <v>98</v>
      </c>
    </row>
    <row r="98" spans="1:13" ht="18" customHeight="1">
      <c r="A98" s="78"/>
      <c r="B98" s="143"/>
      <c r="C98" s="81"/>
      <c r="D98" s="81"/>
      <c r="E98" s="81"/>
      <c r="F98" s="82" t="s">
        <v>99</v>
      </c>
      <c r="G98" s="82"/>
      <c r="H98" s="82" t="s">
        <v>103</v>
      </c>
      <c r="I98" s="82"/>
      <c r="J98" s="83" t="s">
        <v>100</v>
      </c>
      <c r="K98" s="84"/>
      <c r="L98" s="85" t="s">
        <v>101</v>
      </c>
    </row>
    <row r="99" spans="1:13" ht="18" customHeight="1">
      <c r="A99" s="66">
        <v>1</v>
      </c>
      <c r="B99" s="149" t="str">
        <f t="shared" ref="B99:D110" si="11">+IF(B39="","",B39)</f>
        <v/>
      </c>
      <c r="C99" s="150" t="str">
        <f t="shared" si="11"/>
        <v/>
      </c>
      <c r="D99" s="88" t="str">
        <f t="shared" si="11"/>
        <v/>
      </c>
      <c r="E99" s="88">
        <f>+D39</f>
        <v>0</v>
      </c>
      <c r="F99" s="89" t="str">
        <f t="shared" ref="F99:F110" si="12">+IF(COUNTA(B39:D39)&lt;3,"",現在契約額_税抜-D39)</f>
        <v/>
      </c>
      <c r="G99" s="89">
        <f>+IF(ISERROR(G38+H39),"",G38+H39)</f>
        <v>0</v>
      </c>
      <c r="H99" s="89">
        <f>+IF(M99=1,現在契約額_消費税,IF(ISERROR(E99*消費税率),"",ROUNDDOWN(E99*消費税率/100,0)))</f>
        <v>0</v>
      </c>
      <c r="I99" s="89">
        <f t="shared" ref="I99:I110" si="13">+IF(ISERROR(現在契約額_消費税-G99),"",現在契約額_消費税-G99)</f>
        <v>0</v>
      </c>
      <c r="J99" s="90">
        <f>+IF(ISERROR(E99+H99),"",E99+H99)</f>
        <v>0</v>
      </c>
      <c r="K99" s="91">
        <f t="shared" ref="K99:K110" si="14">+IF(ISERROR(E99+H99),"",E99+H99)</f>
        <v>0</v>
      </c>
      <c r="L99" s="92" t="str">
        <f t="shared" ref="L99:L110" si="15">+IF(ISERROR(F99+I99),"",F99+I99)</f>
        <v/>
      </c>
      <c r="M99" s="16" t="str">
        <f>+IF(AND(C99=100,F99=0),1,"")</f>
        <v/>
      </c>
    </row>
    <row r="100" spans="1:13" ht="18" customHeight="1">
      <c r="A100" s="74" t="str">
        <f>+IF(COUNTIF(B100:D100,"")=3,"",A99+1)</f>
        <v/>
      </c>
      <c r="B100" s="151" t="str">
        <f t="shared" si="11"/>
        <v/>
      </c>
      <c r="C100" s="152" t="str">
        <f t="shared" si="11"/>
        <v/>
      </c>
      <c r="D100" s="96" t="str">
        <f t="shared" si="11"/>
        <v/>
      </c>
      <c r="E100" s="96" t="str">
        <f>+IF(COUNTA(B40:D40)&lt;3,"",D40-D39)</f>
        <v/>
      </c>
      <c r="F100" s="97" t="str">
        <f t="shared" si="12"/>
        <v/>
      </c>
      <c r="G100" s="97" t="str">
        <f>+IF(ISERROR(G39+H40),"",G39+H40)</f>
        <v/>
      </c>
      <c r="H100" s="97" t="str">
        <f t="shared" ref="H100:H110" si="16">+IF(M100=1,現在契約額_消費税-G99,IF(ISERROR(E100*消費税率),"",ROUNDDOWN(E100*消費税率/100,0)))</f>
        <v/>
      </c>
      <c r="I100" s="97" t="str">
        <f t="shared" si="13"/>
        <v/>
      </c>
      <c r="J100" s="98" t="str">
        <f t="shared" ref="J100:J110" si="17">+IF(ISERROR(J99+E100+H100),"",J99+E100+H100)</f>
        <v/>
      </c>
      <c r="K100" s="99" t="str">
        <f t="shared" si="14"/>
        <v/>
      </c>
      <c r="L100" s="100" t="str">
        <f t="shared" si="15"/>
        <v/>
      </c>
      <c r="M100" s="16" t="str">
        <f t="shared" ref="M100:M110" si="18">+IF(AND(C100=100,F100=0),1,"")</f>
        <v/>
      </c>
    </row>
    <row r="101" spans="1:13" ht="18" customHeight="1">
      <c r="A101" s="74" t="str">
        <f>+IF(COUNTIF(B101:D101,"")=3,"",A100+1)</f>
        <v/>
      </c>
      <c r="B101" s="151" t="str">
        <f t="shared" si="11"/>
        <v/>
      </c>
      <c r="C101" s="152" t="str">
        <f t="shared" si="11"/>
        <v/>
      </c>
      <c r="D101" s="96" t="str">
        <f t="shared" si="11"/>
        <v/>
      </c>
      <c r="E101" s="96" t="str">
        <f t="shared" ref="E101:E110" si="19">+IF(COUNTA(B41:D41)&lt;3,"",D41-D40)</f>
        <v/>
      </c>
      <c r="F101" s="97" t="str">
        <f t="shared" si="12"/>
        <v/>
      </c>
      <c r="G101" s="97" t="str">
        <f t="shared" ref="G101:G110" si="20">+IF(ISERROR(G40+H41),"",G40+H41)</f>
        <v/>
      </c>
      <c r="H101" s="97" t="str">
        <f t="shared" si="16"/>
        <v/>
      </c>
      <c r="I101" s="97" t="str">
        <f t="shared" si="13"/>
        <v/>
      </c>
      <c r="J101" s="98" t="str">
        <f t="shared" si="17"/>
        <v/>
      </c>
      <c r="K101" s="99" t="str">
        <f t="shared" si="14"/>
        <v/>
      </c>
      <c r="L101" s="100" t="str">
        <f t="shared" si="15"/>
        <v/>
      </c>
      <c r="M101" s="16" t="str">
        <f t="shared" si="18"/>
        <v/>
      </c>
    </row>
    <row r="102" spans="1:13" ht="18" customHeight="1">
      <c r="A102" s="74" t="str">
        <f t="shared" ref="A102:A110" si="21">+IF(COUNTIF(B102:D102,"")=3,"",A101+1)</f>
        <v/>
      </c>
      <c r="B102" s="151" t="str">
        <f t="shared" si="11"/>
        <v/>
      </c>
      <c r="C102" s="152" t="str">
        <f t="shared" si="11"/>
        <v/>
      </c>
      <c r="D102" s="96" t="str">
        <f t="shared" si="11"/>
        <v/>
      </c>
      <c r="E102" s="96" t="str">
        <f t="shared" si="19"/>
        <v/>
      </c>
      <c r="F102" s="97" t="str">
        <f t="shared" si="12"/>
        <v/>
      </c>
      <c r="G102" s="97" t="str">
        <f t="shared" si="20"/>
        <v/>
      </c>
      <c r="H102" s="97" t="str">
        <f t="shared" si="16"/>
        <v/>
      </c>
      <c r="I102" s="97" t="str">
        <f t="shared" si="13"/>
        <v/>
      </c>
      <c r="J102" s="98" t="str">
        <f t="shared" si="17"/>
        <v/>
      </c>
      <c r="K102" s="99" t="str">
        <f t="shared" si="14"/>
        <v/>
      </c>
      <c r="L102" s="100" t="str">
        <f t="shared" si="15"/>
        <v/>
      </c>
      <c r="M102" s="16" t="str">
        <f t="shared" si="18"/>
        <v/>
      </c>
    </row>
    <row r="103" spans="1:13" ht="18" customHeight="1">
      <c r="A103" s="74" t="str">
        <f t="shared" si="21"/>
        <v/>
      </c>
      <c r="B103" s="151" t="str">
        <f t="shared" si="11"/>
        <v/>
      </c>
      <c r="C103" s="152" t="str">
        <f t="shared" si="11"/>
        <v/>
      </c>
      <c r="D103" s="96" t="str">
        <f t="shared" si="11"/>
        <v/>
      </c>
      <c r="E103" s="96" t="str">
        <f t="shared" si="19"/>
        <v/>
      </c>
      <c r="F103" s="97" t="str">
        <f t="shared" si="12"/>
        <v/>
      </c>
      <c r="G103" s="97" t="str">
        <f t="shared" si="20"/>
        <v/>
      </c>
      <c r="H103" s="97" t="str">
        <f t="shared" si="16"/>
        <v/>
      </c>
      <c r="I103" s="97" t="str">
        <f t="shared" si="13"/>
        <v/>
      </c>
      <c r="J103" s="98" t="str">
        <f t="shared" si="17"/>
        <v/>
      </c>
      <c r="K103" s="99" t="str">
        <f t="shared" si="14"/>
        <v/>
      </c>
      <c r="L103" s="100" t="str">
        <f t="shared" si="15"/>
        <v/>
      </c>
      <c r="M103" s="16" t="str">
        <f t="shared" si="18"/>
        <v/>
      </c>
    </row>
    <row r="104" spans="1:13" ht="18" customHeight="1">
      <c r="A104" s="74" t="str">
        <f t="shared" si="21"/>
        <v/>
      </c>
      <c r="B104" s="151" t="str">
        <f t="shared" si="11"/>
        <v/>
      </c>
      <c r="C104" s="152" t="str">
        <f t="shared" si="11"/>
        <v/>
      </c>
      <c r="D104" s="96" t="str">
        <f t="shared" si="11"/>
        <v/>
      </c>
      <c r="E104" s="96" t="str">
        <f t="shared" si="19"/>
        <v/>
      </c>
      <c r="F104" s="97" t="str">
        <f t="shared" si="12"/>
        <v/>
      </c>
      <c r="G104" s="97" t="str">
        <f t="shared" si="20"/>
        <v/>
      </c>
      <c r="H104" s="97" t="str">
        <f t="shared" si="16"/>
        <v/>
      </c>
      <c r="I104" s="97" t="str">
        <f t="shared" si="13"/>
        <v/>
      </c>
      <c r="J104" s="98" t="str">
        <f t="shared" si="17"/>
        <v/>
      </c>
      <c r="K104" s="99" t="str">
        <f t="shared" si="14"/>
        <v/>
      </c>
      <c r="L104" s="100" t="str">
        <f t="shared" si="15"/>
        <v/>
      </c>
      <c r="M104" s="16" t="str">
        <f t="shared" si="18"/>
        <v/>
      </c>
    </row>
    <row r="105" spans="1:13" ht="18" customHeight="1">
      <c r="A105" s="74" t="str">
        <f t="shared" si="21"/>
        <v/>
      </c>
      <c r="B105" s="151" t="str">
        <f t="shared" si="11"/>
        <v/>
      </c>
      <c r="C105" s="152" t="str">
        <f t="shared" si="11"/>
        <v/>
      </c>
      <c r="D105" s="96" t="str">
        <f t="shared" si="11"/>
        <v/>
      </c>
      <c r="E105" s="96" t="str">
        <f t="shared" si="19"/>
        <v/>
      </c>
      <c r="F105" s="97" t="str">
        <f t="shared" si="12"/>
        <v/>
      </c>
      <c r="G105" s="97" t="str">
        <f t="shared" si="20"/>
        <v/>
      </c>
      <c r="H105" s="97" t="str">
        <f t="shared" si="16"/>
        <v/>
      </c>
      <c r="I105" s="97" t="str">
        <f t="shared" si="13"/>
        <v/>
      </c>
      <c r="J105" s="98" t="str">
        <f t="shared" si="17"/>
        <v/>
      </c>
      <c r="K105" s="99" t="str">
        <f t="shared" si="14"/>
        <v/>
      </c>
      <c r="L105" s="100" t="str">
        <f t="shared" si="15"/>
        <v/>
      </c>
      <c r="M105" s="16" t="str">
        <f t="shared" si="18"/>
        <v/>
      </c>
    </row>
    <row r="106" spans="1:13" ht="18" customHeight="1">
      <c r="A106" s="74" t="str">
        <f t="shared" si="21"/>
        <v/>
      </c>
      <c r="B106" s="151" t="str">
        <f t="shared" si="11"/>
        <v/>
      </c>
      <c r="C106" s="152" t="str">
        <f t="shared" si="11"/>
        <v/>
      </c>
      <c r="D106" s="96" t="str">
        <f t="shared" si="11"/>
        <v/>
      </c>
      <c r="E106" s="96" t="str">
        <f t="shared" si="19"/>
        <v/>
      </c>
      <c r="F106" s="97" t="str">
        <f t="shared" si="12"/>
        <v/>
      </c>
      <c r="G106" s="97" t="str">
        <f t="shared" si="20"/>
        <v/>
      </c>
      <c r="H106" s="97" t="str">
        <f t="shared" si="16"/>
        <v/>
      </c>
      <c r="I106" s="97" t="str">
        <f t="shared" si="13"/>
        <v/>
      </c>
      <c r="J106" s="98" t="str">
        <f t="shared" si="17"/>
        <v/>
      </c>
      <c r="K106" s="99" t="str">
        <f t="shared" si="14"/>
        <v/>
      </c>
      <c r="L106" s="100" t="str">
        <f t="shared" si="15"/>
        <v/>
      </c>
      <c r="M106" s="16" t="str">
        <f t="shared" si="18"/>
        <v/>
      </c>
    </row>
    <row r="107" spans="1:13" ht="18" customHeight="1">
      <c r="A107" s="74" t="str">
        <f t="shared" si="21"/>
        <v/>
      </c>
      <c r="B107" s="151" t="str">
        <f t="shared" si="11"/>
        <v/>
      </c>
      <c r="C107" s="152" t="str">
        <f t="shared" si="11"/>
        <v/>
      </c>
      <c r="D107" s="96" t="str">
        <f t="shared" si="11"/>
        <v/>
      </c>
      <c r="E107" s="96" t="str">
        <f t="shared" si="19"/>
        <v/>
      </c>
      <c r="F107" s="97" t="str">
        <f t="shared" si="12"/>
        <v/>
      </c>
      <c r="G107" s="97" t="str">
        <f t="shared" si="20"/>
        <v/>
      </c>
      <c r="H107" s="97" t="str">
        <f t="shared" si="16"/>
        <v/>
      </c>
      <c r="I107" s="97" t="str">
        <f t="shared" si="13"/>
        <v/>
      </c>
      <c r="J107" s="98" t="str">
        <f t="shared" si="17"/>
        <v/>
      </c>
      <c r="K107" s="99" t="str">
        <f t="shared" si="14"/>
        <v/>
      </c>
      <c r="L107" s="100" t="str">
        <f t="shared" si="15"/>
        <v/>
      </c>
      <c r="M107" s="16" t="str">
        <f t="shared" si="18"/>
        <v/>
      </c>
    </row>
    <row r="108" spans="1:13" ht="18" customHeight="1">
      <c r="A108" s="74" t="str">
        <f t="shared" si="21"/>
        <v/>
      </c>
      <c r="B108" s="151" t="str">
        <f t="shared" si="11"/>
        <v/>
      </c>
      <c r="C108" s="152" t="str">
        <f t="shared" si="11"/>
        <v/>
      </c>
      <c r="D108" s="96" t="str">
        <f t="shared" si="11"/>
        <v/>
      </c>
      <c r="E108" s="96" t="str">
        <f t="shared" si="19"/>
        <v/>
      </c>
      <c r="F108" s="97" t="str">
        <f t="shared" si="12"/>
        <v/>
      </c>
      <c r="G108" s="97" t="str">
        <f t="shared" si="20"/>
        <v/>
      </c>
      <c r="H108" s="97" t="str">
        <f t="shared" si="16"/>
        <v/>
      </c>
      <c r="I108" s="97" t="str">
        <f t="shared" si="13"/>
        <v/>
      </c>
      <c r="J108" s="98" t="str">
        <f t="shared" si="17"/>
        <v/>
      </c>
      <c r="K108" s="99" t="str">
        <f t="shared" si="14"/>
        <v/>
      </c>
      <c r="L108" s="100" t="str">
        <f t="shared" si="15"/>
        <v/>
      </c>
      <c r="M108" s="16" t="str">
        <f t="shared" si="18"/>
        <v/>
      </c>
    </row>
    <row r="109" spans="1:13" ht="18" customHeight="1">
      <c r="A109" s="74" t="str">
        <f t="shared" si="21"/>
        <v/>
      </c>
      <c r="B109" s="151" t="str">
        <f t="shared" si="11"/>
        <v/>
      </c>
      <c r="C109" s="152" t="str">
        <f t="shared" si="11"/>
        <v/>
      </c>
      <c r="D109" s="96" t="str">
        <f t="shared" si="11"/>
        <v/>
      </c>
      <c r="E109" s="96" t="str">
        <f t="shared" si="19"/>
        <v/>
      </c>
      <c r="F109" s="97" t="str">
        <f t="shared" si="12"/>
        <v/>
      </c>
      <c r="G109" s="97" t="str">
        <f t="shared" si="20"/>
        <v/>
      </c>
      <c r="H109" s="97" t="str">
        <f t="shared" si="16"/>
        <v/>
      </c>
      <c r="I109" s="97" t="str">
        <f t="shared" si="13"/>
        <v/>
      </c>
      <c r="J109" s="98" t="str">
        <f t="shared" si="17"/>
        <v/>
      </c>
      <c r="K109" s="99" t="str">
        <f t="shared" si="14"/>
        <v/>
      </c>
      <c r="L109" s="100" t="str">
        <f t="shared" si="15"/>
        <v/>
      </c>
      <c r="M109" s="16" t="str">
        <f t="shared" si="18"/>
        <v/>
      </c>
    </row>
    <row r="110" spans="1:13" ht="18" customHeight="1" thickBot="1">
      <c r="A110" s="82" t="str">
        <f t="shared" si="21"/>
        <v/>
      </c>
      <c r="B110" s="153" t="str">
        <f t="shared" si="11"/>
        <v/>
      </c>
      <c r="C110" s="154" t="str">
        <f t="shared" si="11"/>
        <v/>
      </c>
      <c r="D110" s="104" t="str">
        <f t="shared" si="11"/>
        <v/>
      </c>
      <c r="E110" s="104" t="str">
        <f t="shared" si="19"/>
        <v/>
      </c>
      <c r="F110" s="47" t="str">
        <f t="shared" si="12"/>
        <v/>
      </c>
      <c r="G110" s="47" t="str">
        <f t="shared" si="20"/>
        <v/>
      </c>
      <c r="H110" s="47" t="str">
        <f t="shared" si="16"/>
        <v/>
      </c>
      <c r="I110" s="47" t="str">
        <f t="shared" si="13"/>
        <v/>
      </c>
      <c r="J110" s="105" t="str">
        <f t="shared" si="17"/>
        <v/>
      </c>
      <c r="K110" s="106" t="str">
        <f t="shared" si="14"/>
        <v/>
      </c>
      <c r="L110" s="107" t="str">
        <f t="shared" si="15"/>
        <v/>
      </c>
      <c r="M110" s="16" t="str">
        <f t="shared" si="18"/>
        <v/>
      </c>
    </row>
    <row r="111" spans="1:13" ht="18" customHeight="1" thickTop="1"/>
    <row r="120" spans="1:12" ht="17.399999999999999" customHeight="1">
      <c r="A120" s="109" t="str">
        <f>+文書流通経路</f>
        <v>請求者 → 興和 現場代理人 → 興和 地区責任者 → 興和 部門長 → 興和 管理部</v>
      </c>
      <c r="L120" s="145" t="str">
        <f>+"v "&amp;最新バージョン</f>
        <v>v 180701</v>
      </c>
    </row>
    <row r="121" spans="1:12" ht="18" customHeight="1">
      <c r="I121" s="192" t="str">
        <f>+IF(請求締切年月日="","[ 請求締切年月日 ]　"&amp;未,請求締切年月日)</f>
        <v>[ 請求締切年月日 ]　基本情報が未入力です</v>
      </c>
      <c r="J121" s="192"/>
      <c r="K121" s="192"/>
      <c r="L121" s="192"/>
    </row>
    <row r="122" spans="1:12" ht="22.2" customHeight="1">
      <c r="A122" s="116" t="s">
        <v>160</v>
      </c>
      <c r="B122" s="17"/>
      <c r="C122" s="17"/>
      <c r="D122" s="17"/>
      <c r="E122" s="17"/>
      <c r="F122" s="17"/>
      <c r="G122" s="17"/>
      <c r="H122" s="17"/>
      <c r="I122" s="17"/>
      <c r="J122" s="17"/>
      <c r="K122" s="17"/>
      <c r="L122" s="17"/>
    </row>
    <row r="123" spans="1:12" ht="18" customHeight="1">
      <c r="A123" s="17" t="s">
        <v>102</v>
      </c>
      <c r="B123" s="17"/>
      <c r="C123" s="17"/>
      <c r="D123" s="17"/>
      <c r="E123" s="17"/>
      <c r="F123" s="17"/>
      <c r="G123" s="17"/>
      <c r="H123" s="17"/>
      <c r="I123" s="17"/>
      <c r="J123" s="17"/>
      <c r="K123" s="17"/>
      <c r="L123" s="17"/>
    </row>
    <row r="126" spans="1:12" ht="18" customHeight="1">
      <c r="A126" s="19" t="s">
        <v>51</v>
      </c>
    </row>
    <row r="129" spans="1:12" ht="18" customHeight="1">
      <c r="A129" s="20" t="s">
        <v>52</v>
      </c>
      <c r="B129" s="21"/>
      <c r="C129" s="193" t="e">
        <f>+IF(M151&lt;&gt;"","Error",今回請求額)</f>
        <v>#N/A</v>
      </c>
      <c r="D129" s="194"/>
      <c r="I129" s="22" t="s">
        <v>53</v>
      </c>
    </row>
    <row r="130" spans="1:12" ht="18" customHeight="1">
      <c r="I130" s="195" t="str">
        <f>+IF(取引先コード="",未,取引先コード)</f>
        <v>基本情報が未入力です</v>
      </c>
      <c r="J130" s="195"/>
      <c r="K130" s="195"/>
      <c r="L130" s="195"/>
    </row>
    <row r="131" spans="1:12" ht="18" customHeight="1">
      <c r="B131" s="22" t="s">
        <v>54</v>
      </c>
      <c r="I131" s="196" t="str">
        <f>+IF(会社名="",未,会社名)</f>
        <v>基本情報が未入力です</v>
      </c>
      <c r="J131" s="196"/>
      <c r="K131" s="196"/>
      <c r="L131" s="196"/>
    </row>
    <row r="132" spans="1:12" ht="18" customHeight="1">
      <c r="B132" s="23" t="s">
        <v>72</v>
      </c>
      <c r="C132" s="184" t="str">
        <f>+IF(金融機関名="",未,金融機関名)</f>
        <v>基本情報が未入力です</v>
      </c>
      <c r="D132" s="184"/>
      <c r="E132" s="184"/>
      <c r="I132" s="191" t="str">
        <f>+IF(代表者名="",未,代表者名)</f>
        <v>基本情報が未入力です</v>
      </c>
      <c r="J132" s="191"/>
      <c r="K132" s="191"/>
      <c r="L132" s="191"/>
    </row>
    <row r="133" spans="1:12" ht="18" customHeight="1">
      <c r="B133" s="23" t="s">
        <v>73</v>
      </c>
      <c r="C133" s="184" t="str">
        <f>+IF(金融機関支店名="",未,金融機関支店名)</f>
        <v>基本情報が未入力です</v>
      </c>
      <c r="D133" s="184"/>
      <c r="E133" s="184"/>
      <c r="I133" s="189" t="str">
        <f>+IF(郵便番号="",未,郵便番号)</f>
        <v>基本情報が未入力です</v>
      </c>
      <c r="J133" s="189"/>
      <c r="K133" s="189"/>
      <c r="L133" s="189"/>
    </row>
    <row r="134" spans="1:12" ht="18" customHeight="1">
      <c r="B134" s="23" t="s">
        <v>74</v>
      </c>
      <c r="C134" s="184" t="str">
        <f>+IF(預金口座種別="",未,預金口座種別)</f>
        <v>基本情報が未入力です</v>
      </c>
      <c r="D134" s="184"/>
      <c r="E134" s="184"/>
      <c r="I134" s="184" t="str">
        <f>+IF(住所1="",未,住所1)</f>
        <v>基本情報が未入力です</v>
      </c>
      <c r="J134" s="184"/>
      <c r="K134" s="184"/>
      <c r="L134" s="184"/>
    </row>
    <row r="135" spans="1:12" ht="18" customHeight="1">
      <c r="B135" s="23" t="s">
        <v>75</v>
      </c>
      <c r="C135" s="190" t="str">
        <f>+IF(預金口座番号="",未,預金口座番号)</f>
        <v>基本情報が未入力です</v>
      </c>
      <c r="D135" s="190"/>
      <c r="E135" s="190"/>
      <c r="I135" s="184" t="str">
        <f>+IF(住所2="",未,住所2)</f>
        <v>基本情報が未入力です</v>
      </c>
      <c r="J135" s="184"/>
      <c r="K135" s="184"/>
      <c r="L135" s="184"/>
    </row>
    <row r="136" spans="1:12" ht="18" customHeight="1">
      <c r="B136" s="23" t="s">
        <v>76</v>
      </c>
      <c r="C136" s="184" t="str">
        <f>+IF(預金口座名義="",未,預金口座名義)</f>
        <v>基本情報が未入力です</v>
      </c>
      <c r="D136" s="184"/>
      <c r="E136" s="184"/>
      <c r="I136" s="22" t="s">
        <v>55</v>
      </c>
    </row>
    <row r="137" spans="1:12" ht="18" customHeight="1">
      <c r="B137" s="23" t="s">
        <v>104</v>
      </c>
      <c r="C137" s="184" t="str">
        <f>+IF(ヨキンコウザメイギ="",未,ヨキンコウザメイギ)</f>
        <v>基本情報が未入力です</v>
      </c>
      <c r="D137" s="184"/>
      <c r="E137" s="184"/>
      <c r="I137" s="184" t="str">
        <f>IF(AND(請求書発行部署名="",請求書発行担当者名=""),未,請求書発行部署名&amp;"　　"&amp;請求書発行担当者名)</f>
        <v>基本情報が未入力です</v>
      </c>
      <c r="J137" s="184"/>
      <c r="K137" s="184"/>
      <c r="L137" s="184"/>
    </row>
    <row r="138" spans="1:12" ht="18" customHeight="1">
      <c r="I138" s="184" t="str">
        <f>+IF(連絡先電話番号="",未,"電話番号 ： "&amp;連絡先電話番号)</f>
        <v>基本情報が未入力です</v>
      </c>
      <c r="J138" s="184"/>
      <c r="K138" s="184"/>
      <c r="L138" s="184"/>
    </row>
    <row r="139" spans="1:12" ht="18" customHeight="1">
      <c r="A139" s="27" t="s">
        <v>56</v>
      </c>
    </row>
    <row r="140" spans="1:12" ht="18" customHeight="1">
      <c r="A140" s="123" t="s">
        <v>125</v>
      </c>
      <c r="B140" s="124"/>
      <c r="C140" s="185" t="str">
        <f>+IF(C80="","",C80)</f>
        <v/>
      </c>
      <c r="D140" s="186"/>
    </row>
    <row r="141" spans="1:12" ht="18" customHeight="1">
      <c r="A141" s="123" t="s">
        <v>126</v>
      </c>
      <c r="B141" s="124"/>
      <c r="C141" s="187" t="str">
        <f>+IF(C81="","",C81)</f>
        <v/>
      </c>
      <c r="D141" s="188"/>
      <c r="E141" s="181" t="str">
        <f>+IF(E81="","",E81)</f>
        <v/>
      </c>
      <c r="F141" s="182"/>
      <c r="G141" s="182"/>
      <c r="H141" s="182"/>
      <c r="I141" s="182"/>
      <c r="J141" s="182"/>
      <c r="K141" s="182"/>
      <c r="L141" s="183"/>
    </row>
    <row r="142" spans="1:12" ht="18" customHeight="1">
      <c r="A142" s="123" t="s">
        <v>127</v>
      </c>
      <c r="B142" s="124"/>
      <c r="C142" s="181" t="str">
        <f>+IF(C82="","",C82)</f>
        <v/>
      </c>
      <c r="D142" s="182"/>
      <c r="E142" s="182"/>
      <c r="F142" s="182"/>
      <c r="G142" s="182"/>
      <c r="H142" s="182"/>
      <c r="I142" s="182"/>
      <c r="J142" s="182"/>
      <c r="K142" s="182"/>
      <c r="L142" s="183"/>
    </row>
    <row r="145" spans="1:13" ht="18" customHeight="1">
      <c r="A145" s="27" t="s">
        <v>60</v>
      </c>
      <c r="H145" s="27" t="s">
        <v>61</v>
      </c>
    </row>
    <row r="146" spans="1:13" ht="18" customHeight="1">
      <c r="A146" s="125" t="s">
        <v>128</v>
      </c>
      <c r="B146" s="126"/>
      <c r="C146" s="126"/>
      <c r="D146" s="126"/>
      <c r="E146" s="127" t="s">
        <v>32</v>
      </c>
      <c r="F146" s="88">
        <f>+F86</f>
        <v>0</v>
      </c>
      <c r="H146" s="123" t="s">
        <v>134</v>
      </c>
      <c r="I146" s="134"/>
      <c r="J146" s="134"/>
      <c r="K146" s="124" t="s">
        <v>37</v>
      </c>
      <c r="L146" s="118" t="e">
        <f>+VLOOKUP(請求締切年月日,出来高請求履歴,3,FALSE)</f>
        <v>#N/A</v>
      </c>
    </row>
    <row r="147" spans="1:13" ht="18" customHeight="1">
      <c r="A147" s="128" t="s">
        <v>129</v>
      </c>
      <c r="B147" s="129"/>
      <c r="C147" s="129"/>
      <c r="D147" s="129"/>
      <c r="E147" s="130" t="s">
        <v>33</v>
      </c>
      <c r="F147" s="96">
        <f>+F87</f>
        <v>0</v>
      </c>
      <c r="H147" s="125" t="s">
        <v>135</v>
      </c>
      <c r="I147" s="126"/>
      <c r="J147" s="126"/>
      <c r="K147" s="127" t="s">
        <v>47</v>
      </c>
      <c r="L147" s="119" t="e">
        <f>+VLOOKUP(請求締切年月日,出来高請求履歴,4,FALSE)</f>
        <v>#N/A</v>
      </c>
    </row>
    <row r="148" spans="1:13" ht="18" customHeight="1">
      <c r="A148" s="131" t="s">
        <v>130</v>
      </c>
      <c r="B148" s="132"/>
      <c r="C148" s="132"/>
      <c r="D148" s="132"/>
      <c r="E148" s="133" t="s">
        <v>152</v>
      </c>
      <c r="F148" s="104">
        <f>+SUBTOTAL(9,F146:F147)</f>
        <v>0</v>
      </c>
      <c r="H148" s="128" t="s">
        <v>136</v>
      </c>
      <c r="I148" s="129"/>
      <c r="J148" s="129"/>
      <c r="K148" s="130" t="s">
        <v>153</v>
      </c>
      <c r="L148" s="120" t="e">
        <f>+VLOOKUP(請求締切年月日,出来高請求履歴,7,FALSE)</f>
        <v>#N/A</v>
      </c>
    </row>
    <row r="149" spans="1:13" ht="18" customHeight="1">
      <c r="A149" s="125" t="s">
        <v>131</v>
      </c>
      <c r="B149" s="126"/>
      <c r="C149" s="126"/>
      <c r="D149" s="126"/>
      <c r="E149" s="127" t="s">
        <v>34</v>
      </c>
      <c r="F149" s="147">
        <f>+消費税率</f>
        <v>0</v>
      </c>
      <c r="H149" s="135" t="s">
        <v>137</v>
      </c>
      <c r="I149" s="136"/>
      <c r="J149" s="136"/>
      <c r="K149" s="137" t="s">
        <v>154</v>
      </c>
      <c r="L149" s="121" t="e">
        <f>+SUBTOTAL(9,L147:L148)</f>
        <v>#N/A</v>
      </c>
    </row>
    <row r="150" spans="1:13" ht="18" customHeight="1">
      <c r="A150" s="131" t="s">
        <v>132</v>
      </c>
      <c r="B150" s="132"/>
      <c r="C150" s="132"/>
      <c r="D150" s="132"/>
      <c r="E150" s="133" t="s">
        <v>155</v>
      </c>
      <c r="F150" s="104">
        <f>+ROUNDDOWN(F148*F149/100,0)</f>
        <v>0</v>
      </c>
      <c r="H150" s="125" t="s">
        <v>138</v>
      </c>
      <c r="I150" s="126"/>
      <c r="J150" s="126"/>
      <c r="K150" s="127" t="s">
        <v>48</v>
      </c>
      <c r="L150" s="148">
        <f>+L90</f>
        <v>0</v>
      </c>
    </row>
    <row r="151" spans="1:13" ht="18" customHeight="1">
      <c r="A151" s="123" t="s">
        <v>133</v>
      </c>
      <c r="B151" s="134"/>
      <c r="C151" s="134"/>
      <c r="D151" s="134"/>
      <c r="E151" s="124" t="s">
        <v>156</v>
      </c>
      <c r="F151" s="117">
        <f>+F148+F150</f>
        <v>0</v>
      </c>
      <c r="H151" s="131" t="s">
        <v>139</v>
      </c>
      <c r="I151" s="132"/>
      <c r="J151" s="132"/>
      <c r="K151" s="133" t="s">
        <v>157</v>
      </c>
      <c r="L151" s="122" t="e">
        <f>+現在契約額_税込-L149-L150</f>
        <v>#N/A</v>
      </c>
      <c r="M151" s="16" t="e">
        <f>+IF(VLOOKUP(請求締切年月日,出来高請求履歴,11,FALSE)-差引請求可能額=0,"","Err")</f>
        <v>#N/A</v>
      </c>
    </row>
    <row r="154" spans="1:13" ht="18" customHeight="1">
      <c r="A154" s="27" t="s">
        <v>66</v>
      </c>
    </row>
    <row r="155" spans="1:13" ht="18" customHeight="1" thickBot="1">
      <c r="A155" s="57"/>
      <c r="B155" s="138"/>
      <c r="C155" s="139" t="s">
        <v>140</v>
      </c>
      <c r="D155" s="140"/>
      <c r="E155" s="59"/>
      <c r="F155" s="60"/>
      <c r="G155" s="58" t="s">
        <v>84</v>
      </c>
      <c r="H155" s="59"/>
      <c r="I155" s="60"/>
      <c r="J155" s="58" t="s">
        <v>85</v>
      </c>
      <c r="K155" s="61"/>
      <c r="L155" s="60"/>
    </row>
    <row r="156" spans="1:13" ht="31.95" customHeight="1" thickTop="1">
      <c r="A156" s="62" t="s">
        <v>35</v>
      </c>
      <c r="B156" s="146" t="s">
        <v>158</v>
      </c>
      <c r="C156" s="141" t="s">
        <v>141</v>
      </c>
      <c r="D156" s="65" t="s">
        <v>142</v>
      </c>
      <c r="E156" s="65" t="s">
        <v>69</v>
      </c>
      <c r="F156" s="66" t="s">
        <v>86</v>
      </c>
      <c r="G156" s="66" t="s">
        <v>87</v>
      </c>
      <c r="H156" s="66" t="s">
        <v>88</v>
      </c>
      <c r="I156" s="66" t="s">
        <v>86</v>
      </c>
      <c r="J156" s="67" t="s">
        <v>89</v>
      </c>
      <c r="K156" s="68" t="s">
        <v>90</v>
      </c>
      <c r="L156" s="69" t="s">
        <v>91</v>
      </c>
    </row>
    <row r="157" spans="1:13" ht="18" customHeight="1">
      <c r="A157" s="70"/>
      <c r="B157" s="142"/>
      <c r="C157" s="73" t="s">
        <v>36</v>
      </c>
      <c r="D157" s="73" t="s">
        <v>143</v>
      </c>
      <c r="E157" s="73" t="s">
        <v>71</v>
      </c>
      <c r="F157" s="74" t="s">
        <v>92</v>
      </c>
      <c r="G157" s="74" t="s">
        <v>93</v>
      </c>
      <c r="H157" s="74" t="s">
        <v>94</v>
      </c>
      <c r="I157" s="74" t="s">
        <v>95</v>
      </c>
      <c r="J157" s="75" t="s">
        <v>96</v>
      </c>
      <c r="K157" s="76" t="s">
        <v>97</v>
      </c>
      <c r="L157" s="77" t="s">
        <v>98</v>
      </c>
    </row>
    <row r="158" spans="1:13" ht="18" customHeight="1">
      <c r="A158" s="78"/>
      <c r="B158" s="143"/>
      <c r="C158" s="81"/>
      <c r="D158" s="81"/>
      <c r="E158" s="81"/>
      <c r="F158" s="82" t="s">
        <v>99</v>
      </c>
      <c r="G158" s="82"/>
      <c r="H158" s="82" t="s">
        <v>103</v>
      </c>
      <c r="I158" s="82"/>
      <c r="J158" s="83" t="s">
        <v>100</v>
      </c>
      <c r="K158" s="84"/>
      <c r="L158" s="85" t="s">
        <v>101</v>
      </c>
    </row>
    <row r="159" spans="1:13" ht="18" customHeight="1">
      <c r="A159" s="66">
        <v>1</v>
      </c>
      <c r="B159" s="149" t="str">
        <f t="shared" ref="B159:D160" si="22">+IF(B39="","",B39)</f>
        <v/>
      </c>
      <c r="C159" s="150" t="str">
        <f t="shared" si="22"/>
        <v/>
      </c>
      <c r="D159" s="88" t="str">
        <f t="shared" si="22"/>
        <v/>
      </c>
      <c r="E159" s="88" t="str">
        <f>+IF(D39="","",D39)</f>
        <v/>
      </c>
      <c r="F159" s="89" t="str">
        <f t="shared" ref="F159:F170" si="23">+IF(COUNTA(B39:D39)&lt;3,"",現在契約額_税抜-D39)</f>
        <v/>
      </c>
      <c r="G159" s="89">
        <f>+IF(ISERROR(G38+H39),"",G38+H39)</f>
        <v>0</v>
      </c>
      <c r="H159" s="89" t="str">
        <f>+IF(M159=1,現在契約額_消費税,IF(ISERROR(E159*消費税率),"",ROUNDDOWN(E159*消費税率/100,0)))</f>
        <v/>
      </c>
      <c r="I159" s="89">
        <f t="shared" ref="I159:I170" si="24">+IF(ISERROR(現在契約額_消費税-G159),"",現在契約額_消費税-G159)</f>
        <v>0</v>
      </c>
      <c r="J159" s="90" t="str">
        <f>+IF(ISERROR(E159+H159),"",E159+H159)</f>
        <v/>
      </c>
      <c r="K159" s="91" t="str">
        <f t="shared" ref="K159:K170" si="25">+IF(ISERROR(E159+H159),"",E159+H159)</f>
        <v/>
      </c>
      <c r="L159" s="92" t="str">
        <f t="shared" ref="L159:L170" si="26">+IF(ISERROR(F159+I159),"",F159+I159)</f>
        <v/>
      </c>
      <c r="M159" s="16" t="str">
        <f>+IF(AND(C159=100,F159=0),1,"")</f>
        <v/>
      </c>
    </row>
    <row r="160" spans="1:13" ht="18" customHeight="1">
      <c r="A160" s="74" t="str">
        <f>+IF(COUNTIF(B160:D160,"")=3,"",A159+1)</f>
        <v/>
      </c>
      <c r="B160" s="151" t="str">
        <f t="shared" si="22"/>
        <v/>
      </c>
      <c r="C160" s="152" t="str">
        <f t="shared" si="22"/>
        <v/>
      </c>
      <c r="D160" s="96" t="str">
        <f t="shared" si="22"/>
        <v/>
      </c>
      <c r="E160" s="96" t="str">
        <f>+IF(COUNTA(B40:D40)&lt;3,"",D40-D39)</f>
        <v/>
      </c>
      <c r="F160" s="97" t="str">
        <f t="shared" si="23"/>
        <v/>
      </c>
      <c r="G160" s="97" t="str">
        <f t="shared" ref="G160:G170" si="27">+IF(ISERROR(G39+H40),"",G39+H40)</f>
        <v/>
      </c>
      <c r="H160" s="97" t="str">
        <f>+IF(M160=1,現在契約額_消費税-G159,IF(ISERROR(E160*消費税率),"",ROUNDDOWN(E160*消費税率/100,0)))</f>
        <v/>
      </c>
      <c r="I160" s="97" t="str">
        <f t="shared" si="24"/>
        <v/>
      </c>
      <c r="J160" s="98" t="str">
        <f t="shared" ref="J160:J170" si="28">+IF(ISERROR(J159+E160+H160),"",J159+E160+H160)</f>
        <v/>
      </c>
      <c r="K160" s="99" t="str">
        <f t="shared" si="25"/>
        <v/>
      </c>
      <c r="L160" s="100" t="str">
        <f t="shared" si="26"/>
        <v/>
      </c>
      <c r="M160" s="16" t="str">
        <f t="shared" ref="M160:M170" si="29">+IF(AND(C160=100,F160=0),1,"")</f>
        <v/>
      </c>
    </row>
    <row r="161" spans="1:13" ht="18" customHeight="1">
      <c r="A161" s="74" t="str">
        <f>+IF(COUNTIF(B161:D161,"")=3,"",A160+1)</f>
        <v/>
      </c>
      <c r="B161" s="151" t="str">
        <f t="shared" ref="B161:D170" si="30">+IF(B41="","",B41)</f>
        <v/>
      </c>
      <c r="C161" s="152" t="str">
        <f t="shared" si="30"/>
        <v/>
      </c>
      <c r="D161" s="96" t="str">
        <f>+IF(D41="","",D41)</f>
        <v/>
      </c>
      <c r="E161" s="96" t="str">
        <f t="shared" ref="E161:E170" si="31">+IF(COUNTA(B41:D41)&lt;3,"",D41-D40)</f>
        <v/>
      </c>
      <c r="F161" s="97" t="str">
        <f t="shared" si="23"/>
        <v/>
      </c>
      <c r="G161" s="97" t="str">
        <f t="shared" si="27"/>
        <v/>
      </c>
      <c r="H161" s="97" t="str">
        <f>+IF(M161=1,現在契約額_消費税-G160,IF(ISERROR(E161*消費税率),"",ROUNDDOWN(E161*消費税率/100,0)))</f>
        <v/>
      </c>
      <c r="I161" s="97" t="str">
        <f t="shared" si="24"/>
        <v/>
      </c>
      <c r="J161" s="98" t="str">
        <f t="shared" si="28"/>
        <v/>
      </c>
      <c r="K161" s="99" t="str">
        <f t="shared" si="25"/>
        <v/>
      </c>
      <c r="L161" s="100" t="str">
        <f t="shared" si="26"/>
        <v/>
      </c>
      <c r="M161" s="16" t="str">
        <f t="shared" si="29"/>
        <v/>
      </c>
    </row>
    <row r="162" spans="1:13" ht="18" customHeight="1">
      <c r="A162" s="74" t="str">
        <f t="shared" ref="A162:A170" si="32">+IF(COUNTIF(B162:D162,"")=3,"",A161+1)</f>
        <v/>
      </c>
      <c r="B162" s="151" t="str">
        <f t="shared" si="30"/>
        <v/>
      </c>
      <c r="C162" s="152" t="str">
        <f t="shared" si="30"/>
        <v/>
      </c>
      <c r="D162" s="96" t="str">
        <f t="shared" si="30"/>
        <v/>
      </c>
      <c r="E162" s="96" t="str">
        <f t="shared" si="31"/>
        <v/>
      </c>
      <c r="F162" s="97" t="str">
        <f t="shared" si="23"/>
        <v/>
      </c>
      <c r="G162" s="97" t="str">
        <f t="shared" si="27"/>
        <v/>
      </c>
      <c r="H162" s="97" t="str">
        <f>+IF(M162=1,現在契約額_消費税-G161,IF(ISERROR(E162*消費税率),"",ROUNDDOWN(E162*消費税率/100,0)))</f>
        <v/>
      </c>
      <c r="I162" s="97" t="str">
        <f t="shared" si="24"/>
        <v/>
      </c>
      <c r="J162" s="98" t="str">
        <f t="shared" si="28"/>
        <v/>
      </c>
      <c r="K162" s="99" t="str">
        <f t="shared" si="25"/>
        <v/>
      </c>
      <c r="L162" s="100" t="str">
        <f t="shared" si="26"/>
        <v/>
      </c>
      <c r="M162" s="16" t="str">
        <f t="shared" si="29"/>
        <v/>
      </c>
    </row>
    <row r="163" spans="1:13" ht="18" customHeight="1">
      <c r="A163" s="74" t="str">
        <f t="shared" si="32"/>
        <v/>
      </c>
      <c r="B163" s="151" t="str">
        <f t="shared" si="30"/>
        <v/>
      </c>
      <c r="C163" s="152" t="str">
        <f t="shared" si="30"/>
        <v/>
      </c>
      <c r="D163" s="96" t="str">
        <f t="shared" si="30"/>
        <v/>
      </c>
      <c r="E163" s="96" t="str">
        <f t="shared" si="31"/>
        <v/>
      </c>
      <c r="F163" s="97" t="str">
        <f t="shared" si="23"/>
        <v/>
      </c>
      <c r="G163" s="97" t="str">
        <f t="shared" si="27"/>
        <v/>
      </c>
      <c r="H163" s="97" t="str">
        <f>+IF(M163=1,現在契約額_消費税-G162,IF(ISERROR(E163*消費税率),"",ROUNDDOWN(E163*消費税率/100,0)))</f>
        <v/>
      </c>
      <c r="I163" s="97" t="str">
        <f t="shared" si="24"/>
        <v/>
      </c>
      <c r="J163" s="98" t="str">
        <f t="shared" si="28"/>
        <v/>
      </c>
      <c r="K163" s="99" t="str">
        <f t="shared" si="25"/>
        <v/>
      </c>
      <c r="L163" s="100" t="str">
        <f t="shared" si="26"/>
        <v/>
      </c>
      <c r="M163" s="16" t="str">
        <f t="shared" si="29"/>
        <v/>
      </c>
    </row>
    <row r="164" spans="1:13" ht="18" customHeight="1">
      <c r="A164" s="74" t="str">
        <f t="shared" si="32"/>
        <v/>
      </c>
      <c r="B164" s="151" t="str">
        <f t="shared" si="30"/>
        <v/>
      </c>
      <c r="C164" s="152" t="str">
        <f t="shared" si="30"/>
        <v/>
      </c>
      <c r="D164" s="96" t="str">
        <f t="shared" si="30"/>
        <v/>
      </c>
      <c r="E164" s="96" t="str">
        <f t="shared" si="31"/>
        <v/>
      </c>
      <c r="F164" s="97" t="str">
        <f t="shared" si="23"/>
        <v/>
      </c>
      <c r="G164" s="97" t="str">
        <f t="shared" si="27"/>
        <v/>
      </c>
      <c r="H164" s="97" t="str">
        <f>+IF(M164=1,現在契約額_消費税-G163,IF(ISERROR(E164*消費税率),"",ROUNDDOWN(E164*消費税率/100,0)))</f>
        <v/>
      </c>
      <c r="I164" s="97" t="str">
        <f t="shared" si="24"/>
        <v/>
      </c>
      <c r="J164" s="98" t="str">
        <f t="shared" si="28"/>
        <v/>
      </c>
      <c r="K164" s="99" t="str">
        <f t="shared" si="25"/>
        <v/>
      </c>
      <c r="L164" s="100" t="str">
        <f t="shared" si="26"/>
        <v/>
      </c>
      <c r="M164" s="16" t="str">
        <f t="shared" si="29"/>
        <v/>
      </c>
    </row>
    <row r="165" spans="1:13" ht="18" customHeight="1">
      <c r="A165" s="74" t="str">
        <f t="shared" si="32"/>
        <v/>
      </c>
      <c r="B165" s="151" t="str">
        <f t="shared" si="30"/>
        <v/>
      </c>
      <c r="C165" s="152" t="str">
        <f t="shared" si="30"/>
        <v/>
      </c>
      <c r="D165" s="96" t="str">
        <f t="shared" si="30"/>
        <v/>
      </c>
      <c r="E165" s="96" t="str">
        <f t="shared" si="31"/>
        <v/>
      </c>
      <c r="F165" s="97" t="str">
        <f t="shared" si="23"/>
        <v/>
      </c>
      <c r="G165" s="97" t="str">
        <f t="shared" si="27"/>
        <v/>
      </c>
      <c r="H165" s="97" t="str">
        <f t="shared" ref="H165:H170" si="33">+IF(ISERROR(E165*消費税率),"",ROUNDDOWN(E165*消費税率/100,0))</f>
        <v/>
      </c>
      <c r="I165" s="97" t="str">
        <f t="shared" si="24"/>
        <v/>
      </c>
      <c r="J165" s="98" t="str">
        <f t="shared" si="28"/>
        <v/>
      </c>
      <c r="K165" s="99" t="str">
        <f t="shared" si="25"/>
        <v/>
      </c>
      <c r="L165" s="100" t="str">
        <f t="shared" si="26"/>
        <v/>
      </c>
      <c r="M165" s="16" t="str">
        <f t="shared" si="29"/>
        <v/>
      </c>
    </row>
    <row r="166" spans="1:13" ht="18" customHeight="1">
      <c r="A166" s="74" t="str">
        <f t="shared" si="32"/>
        <v/>
      </c>
      <c r="B166" s="151" t="str">
        <f t="shared" si="30"/>
        <v/>
      </c>
      <c r="C166" s="152" t="str">
        <f t="shared" si="30"/>
        <v/>
      </c>
      <c r="D166" s="96" t="str">
        <f t="shared" si="30"/>
        <v/>
      </c>
      <c r="E166" s="96" t="str">
        <f t="shared" si="31"/>
        <v/>
      </c>
      <c r="F166" s="97" t="str">
        <f t="shared" si="23"/>
        <v/>
      </c>
      <c r="G166" s="97" t="str">
        <f t="shared" si="27"/>
        <v/>
      </c>
      <c r="H166" s="97" t="str">
        <f t="shared" si="33"/>
        <v/>
      </c>
      <c r="I166" s="97" t="str">
        <f t="shared" si="24"/>
        <v/>
      </c>
      <c r="J166" s="98" t="str">
        <f t="shared" si="28"/>
        <v/>
      </c>
      <c r="K166" s="99" t="str">
        <f t="shared" si="25"/>
        <v/>
      </c>
      <c r="L166" s="100" t="str">
        <f t="shared" si="26"/>
        <v/>
      </c>
      <c r="M166" s="16" t="str">
        <f t="shared" si="29"/>
        <v/>
      </c>
    </row>
    <row r="167" spans="1:13" ht="18" customHeight="1">
      <c r="A167" s="74" t="str">
        <f t="shared" si="32"/>
        <v/>
      </c>
      <c r="B167" s="151" t="str">
        <f t="shared" si="30"/>
        <v/>
      </c>
      <c r="C167" s="152" t="str">
        <f t="shared" si="30"/>
        <v/>
      </c>
      <c r="D167" s="96" t="str">
        <f t="shared" si="30"/>
        <v/>
      </c>
      <c r="E167" s="96" t="str">
        <f t="shared" si="31"/>
        <v/>
      </c>
      <c r="F167" s="97" t="str">
        <f t="shared" si="23"/>
        <v/>
      </c>
      <c r="G167" s="97" t="str">
        <f t="shared" si="27"/>
        <v/>
      </c>
      <c r="H167" s="97" t="str">
        <f t="shared" si="33"/>
        <v/>
      </c>
      <c r="I167" s="97" t="str">
        <f t="shared" si="24"/>
        <v/>
      </c>
      <c r="J167" s="98" t="str">
        <f t="shared" si="28"/>
        <v/>
      </c>
      <c r="K167" s="99" t="str">
        <f t="shared" si="25"/>
        <v/>
      </c>
      <c r="L167" s="100" t="str">
        <f t="shared" si="26"/>
        <v/>
      </c>
      <c r="M167" s="16" t="str">
        <f t="shared" si="29"/>
        <v/>
      </c>
    </row>
    <row r="168" spans="1:13" ht="18" customHeight="1">
      <c r="A168" s="74" t="str">
        <f t="shared" si="32"/>
        <v/>
      </c>
      <c r="B168" s="151" t="str">
        <f t="shared" si="30"/>
        <v/>
      </c>
      <c r="C168" s="152" t="str">
        <f t="shared" si="30"/>
        <v/>
      </c>
      <c r="D168" s="96" t="str">
        <f t="shared" si="30"/>
        <v/>
      </c>
      <c r="E168" s="96" t="str">
        <f t="shared" si="31"/>
        <v/>
      </c>
      <c r="F168" s="97" t="str">
        <f t="shared" si="23"/>
        <v/>
      </c>
      <c r="G168" s="97" t="str">
        <f t="shared" si="27"/>
        <v/>
      </c>
      <c r="H168" s="97" t="str">
        <f t="shared" si="33"/>
        <v/>
      </c>
      <c r="I168" s="97" t="str">
        <f t="shared" si="24"/>
        <v/>
      </c>
      <c r="J168" s="98" t="str">
        <f t="shared" si="28"/>
        <v/>
      </c>
      <c r="K168" s="99" t="str">
        <f t="shared" si="25"/>
        <v/>
      </c>
      <c r="L168" s="100" t="str">
        <f t="shared" si="26"/>
        <v/>
      </c>
      <c r="M168" s="16" t="str">
        <f t="shared" si="29"/>
        <v/>
      </c>
    </row>
    <row r="169" spans="1:13" ht="18" customHeight="1">
      <c r="A169" s="74" t="str">
        <f t="shared" si="32"/>
        <v/>
      </c>
      <c r="B169" s="151" t="str">
        <f t="shared" si="30"/>
        <v/>
      </c>
      <c r="C169" s="152" t="str">
        <f t="shared" si="30"/>
        <v/>
      </c>
      <c r="D169" s="96" t="str">
        <f t="shared" si="30"/>
        <v/>
      </c>
      <c r="E169" s="96" t="str">
        <f t="shared" si="31"/>
        <v/>
      </c>
      <c r="F169" s="97" t="str">
        <f t="shared" si="23"/>
        <v/>
      </c>
      <c r="G169" s="97" t="str">
        <f t="shared" si="27"/>
        <v/>
      </c>
      <c r="H169" s="97" t="str">
        <f t="shared" si="33"/>
        <v/>
      </c>
      <c r="I169" s="97" t="str">
        <f t="shared" si="24"/>
        <v/>
      </c>
      <c r="J169" s="98" t="str">
        <f t="shared" si="28"/>
        <v/>
      </c>
      <c r="K169" s="99" t="str">
        <f t="shared" si="25"/>
        <v/>
      </c>
      <c r="L169" s="100" t="str">
        <f t="shared" si="26"/>
        <v/>
      </c>
      <c r="M169" s="16" t="str">
        <f t="shared" si="29"/>
        <v/>
      </c>
    </row>
    <row r="170" spans="1:13" ht="18" customHeight="1" thickBot="1">
      <c r="A170" s="82" t="str">
        <f t="shared" si="32"/>
        <v/>
      </c>
      <c r="B170" s="153" t="str">
        <f t="shared" si="30"/>
        <v/>
      </c>
      <c r="C170" s="154" t="str">
        <f t="shared" si="30"/>
        <v/>
      </c>
      <c r="D170" s="104" t="str">
        <f t="shared" si="30"/>
        <v/>
      </c>
      <c r="E170" s="104" t="str">
        <f t="shared" si="31"/>
        <v/>
      </c>
      <c r="F170" s="47" t="str">
        <f t="shared" si="23"/>
        <v/>
      </c>
      <c r="G170" s="47" t="str">
        <f t="shared" si="27"/>
        <v/>
      </c>
      <c r="H170" s="47" t="str">
        <f t="shared" si="33"/>
        <v/>
      </c>
      <c r="I170" s="47" t="str">
        <f t="shared" si="24"/>
        <v/>
      </c>
      <c r="J170" s="105" t="str">
        <f t="shared" si="28"/>
        <v/>
      </c>
      <c r="K170" s="106" t="str">
        <f t="shared" si="25"/>
        <v/>
      </c>
      <c r="L170" s="107" t="str">
        <f t="shared" si="26"/>
        <v/>
      </c>
      <c r="M170" s="16" t="str">
        <f t="shared" si="29"/>
        <v/>
      </c>
    </row>
    <row r="171" spans="1:13" ht="18" customHeight="1" thickTop="1"/>
    <row r="180" spans="1:12" ht="17.399999999999999" customHeight="1">
      <c r="A180" s="109" t="str">
        <f>+文書流通経路</f>
        <v>請求者 → 興和 現場代理人 → 興和 地区責任者 → 興和 部門長 → 興和 管理部</v>
      </c>
      <c r="L180" s="145" t="str">
        <f>+"v "&amp;最新バージョン</f>
        <v>v 180701</v>
      </c>
    </row>
  </sheetData>
  <dataConsolidate/>
  <mergeCells count="61">
    <mergeCell ref="I1:L1"/>
    <mergeCell ref="I11:L11"/>
    <mergeCell ref="I12:L12"/>
    <mergeCell ref="I13:L13"/>
    <mergeCell ref="I10:L10"/>
    <mergeCell ref="E21:L21"/>
    <mergeCell ref="C22:L22"/>
    <mergeCell ref="C9:D9"/>
    <mergeCell ref="C21:D21"/>
    <mergeCell ref="C12:E12"/>
    <mergeCell ref="C13:E13"/>
    <mergeCell ref="C17:E17"/>
    <mergeCell ref="I14:L14"/>
    <mergeCell ref="I15:L15"/>
    <mergeCell ref="I17:L17"/>
    <mergeCell ref="C20:D20"/>
    <mergeCell ref="C14:E14"/>
    <mergeCell ref="C15:E15"/>
    <mergeCell ref="C16:E16"/>
    <mergeCell ref="I18:L18"/>
    <mergeCell ref="I61:L61"/>
    <mergeCell ref="C69:D69"/>
    <mergeCell ref="I70:L70"/>
    <mergeCell ref="I71:L71"/>
    <mergeCell ref="C72:E72"/>
    <mergeCell ref="I72:L72"/>
    <mergeCell ref="C73:E73"/>
    <mergeCell ref="I73:L73"/>
    <mergeCell ref="C74:E74"/>
    <mergeCell ref="I74:L74"/>
    <mergeCell ref="C75:E75"/>
    <mergeCell ref="I75:L75"/>
    <mergeCell ref="I132:L132"/>
    <mergeCell ref="C76:E76"/>
    <mergeCell ref="C77:E77"/>
    <mergeCell ref="I77:L77"/>
    <mergeCell ref="I78:L78"/>
    <mergeCell ref="C80:D80"/>
    <mergeCell ref="C81:D81"/>
    <mergeCell ref="E81:L81"/>
    <mergeCell ref="C82:L82"/>
    <mergeCell ref="I121:L121"/>
    <mergeCell ref="C129:D129"/>
    <mergeCell ref="I130:L130"/>
    <mergeCell ref="I131:L131"/>
    <mergeCell ref="H28:J28"/>
    <mergeCell ref="C142:L142"/>
    <mergeCell ref="C136:E136"/>
    <mergeCell ref="C137:E137"/>
    <mergeCell ref="I137:L137"/>
    <mergeCell ref="I138:L138"/>
    <mergeCell ref="C140:D140"/>
    <mergeCell ref="C141:D141"/>
    <mergeCell ref="E141:L141"/>
    <mergeCell ref="C133:E133"/>
    <mergeCell ref="I133:L133"/>
    <mergeCell ref="C134:E134"/>
    <mergeCell ref="I134:L134"/>
    <mergeCell ref="C135:E135"/>
    <mergeCell ref="I135:L135"/>
    <mergeCell ref="C132:E132"/>
  </mergeCells>
  <phoneticPr fontId="2"/>
  <conditionalFormatting sqref="A39:L50">
    <cfRule type="expression" dxfId="31" priority="68" stopIfTrue="1">
      <formula>請求締切年月日=$B39</formula>
    </cfRule>
  </conditionalFormatting>
  <conditionalFormatting sqref="C9:D9">
    <cfRule type="expression" dxfId="30" priority="52" stopIfTrue="1">
      <formula>$C$9="Error"</formula>
    </cfRule>
  </conditionalFormatting>
  <conditionalFormatting sqref="C69:D69">
    <cfRule type="expression" dxfId="29" priority="33" stopIfTrue="1">
      <formula>$C$9="Error"</formula>
    </cfRule>
  </conditionalFormatting>
  <conditionalFormatting sqref="C129:D129">
    <cfRule type="expression" dxfId="28" priority="3" stopIfTrue="1">
      <formula>$C$9="Error"</formula>
    </cfRule>
  </conditionalFormatting>
  <conditionalFormatting sqref="C12:E17">
    <cfRule type="expression" dxfId="27" priority="61" stopIfTrue="1">
      <formula>$C12=未</formula>
    </cfRule>
  </conditionalFormatting>
  <conditionalFormatting sqref="C72:E77">
    <cfRule type="expression" dxfId="26" priority="42" stopIfTrue="1">
      <formula>$C72=未</formula>
    </cfRule>
  </conditionalFormatting>
  <conditionalFormatting sqref="C132:E137">
    <cfRule type="expression" dxfId="25" priority="7" stopIfTrue="1">
      <formula>$C132=未</formula>
    </cfRule>
  </conditionalFormatting>
  <conditionalFormatting sqref="E39:E50">
    <cfRule type="expression" dxfId="24" priority="65" stopIfTrue="1">
      <formula>$E39&lt;0</formula>
    </cfRule>
  </conditionalFormatting>
  <conditionalFormatting sqref="F39:F50">
    <cfRule type="expression" dxfId="23" priority="67" stopIfTrue="1">
      <formula>$F39&lt;0</formula>
    </cfRule>
  </conditionalFormatting>
  <conditionalFormatting sqref="I1:L1">
    <cfRule type="expression" dxfId="22" priority="60" stopIfTrue="1">
      <formula>$I1="[ 請求締切年月日 ]　"&amp;未</formula>
    </cfRule>
  </conditionalFormatting>
  <conditionalFormatting sqref="I10:L15">
    <cfRule type="expression" dxfId="21" priority="62" stopIfTrue="1">
      <formula>$I10=未</formula>
    </cfRule>
  </conditionalFormatting>
  <conditionalFormatting sqref="I17:L18">
    <cfRule type="expression" dxfId="20" priority="63" stopIfTrue="1">
      <formula>$I17=未</formula>
    </cfRule>
  </conditionalFormatting>
  <conditionalFormatting sqref="I61:L61">
    <cfRule type="expression" dxfId="19" priority="41" stopIfTrue="1">
      <formula>$I61="[ 請求締切年月日 ]　"&amp;未</formula>
    </cfRule>
  </conditionalFormatting>
  <conditionalFormatting sqref="I70:L75">
    <cfRule type="expression" dxfId="18" priority="43" stopIfTrue="1">
      <formula>$I70=未</formula>
    </cfRule>
  </conditionalFormatting>
  <conditionalFormatting sqref="I77:L78">
    <cfRule type="expression" dxfId="17" priority="44" stopIfTrue="1">
      <formula>$I77=未</formula>
    </cfRule>
  </conditionalFormatting>
  <conditionalFormatting sqref="I121:L121">
    <cfRule type="expression" dxfId="16" priority="6" stopIfTrue="1">
      <formula>$I121="[ 請求締切年月日 ]　"&amp;未</formula>
    </cfRule>
  </conditionalFormatting>
  <conditionalFormatting sqref="I130:L135">
    <cfRule type="expression" dxfId="15" priority="8" stopIfTrue="1">
      <formula>$I130=未</formula>
    </cfRule>
  </conditionalFormatting>
  <conditionalFormatting sqref="I137:L138">
    <cfRule type="expression" dxfId="14" priority="9" stopIfTrue="1">
      <formula>$I137=未</formula>
    </cfRule>
  </conditionalFormatting>
  <conditionalFormatting sqref="M31">
    <cfRule type="expression" dxfId="13" priority="66" stopIfTrue="1">
      <formula>$M$31&lt;&gt;""</formula>
    </cfRule>
  </conditionalFormatting>
  <dataValidations count="14">
    <dataValidation type="decimal" imeMode="off" allowBlank="1" showInputMessage="1" showErrorMessage="1" errorTitle="入力エラー（出来高数量）" error="出来高数量の入力可能値は_x000a_0　～　100　です" promptTitle="出来高数量%　　　　　　　　　　　　　　　　　　　　　." prompt="現場代理人から出来高査定後に了承された_x000a_「出来高数量%」 を入力してください_x000a__x000a_＊このセルへの入力値と右隣の_x000a_　「①累計出来高」 とはリンクしておりません_x000a_　「①累計出来高」 は別途計算して入力してください" sqref="C39:C50" xr:uid="{00000000-0002-0000-0300-000000000000}">
      <formula1>0</formula1>
      <formula2>100</formula2>
    </dataValidation>
    <dataValidation type="whole" imeMode="off" allowBlank="1" showInputMessage="1" showErrorMessage="1" errorTitle="入力エラー（累計出来高①）" error="入力可能な値は_x000a_0 ～ 999,999,999_x000a_の範囲です" promptTitle="累計出来高　　　　　　　　　　　　　　　　　　　　." prompt="現場代理人から出来高査定後に了承された_x000a_「累計出来高（税抜）」 を入力してください_x000a__x000a_右隣の列_x000a_（今回出来高②～差引請求可能額⑨）_x000a_はここに入力した値をもとに計算表示されます" sqref="D39:D50" xr:uid="{00000000-0002-0000-0300-000001000000}">
      <formula1>1</formula1>
      <formula2>999999999</formula2>
    </dataValidation>
    <dataValidation imeMode="off" allowBlank="1" showInputMessage="1" showErrorMessage="1" promptTitle="注文番号　　　　　　　　　　　　　　." prompt="「00000000-00」_x000a_半角英数字8桁+2桁 全10桁_x000a_10桁の番号を続けて入力してください_x000a_（&quot;－&quot;ハイフンの入力は不要です）" sqref="C140:D140 C80:D80" xr:uid="{00000000-0002-0000-0300-000002000000}"/>
    <dataValidation imeMode="off" allowBlank="1" showInputMessage="1" showErrorMessage="1" promptTitle="工事名称①　　　　　　　　　　　." prompt="ご請求の対象である_x000a_工事注文書の約定_x000a_「2.工事名称」 の先頭に記載されている_x000a_&quot;8桁の番号&quot; を転記してください" sqref="C141:D141 C81:D81" xr:uid="{00000000-0002-0000-0300-000003000000}"/>
    <dataValidation imeMode="hiragana" allowBlank="1" showInputMessage="1" showErrorMessage="1" promptTitle="工事名称②　　　　　　　　　　　　." prompt="ご請求の対象である_x000a_工事注文書の約定_x000a_「2.工事名称」 の先頭に記載されている_x000a_&quot;工事名称&quot; を転記してください" sqref="E21:L21 E81:L81 E141:L141" xr:uid="{00000000-0002-0000-0300-000004000000}"/>
    <dataValidation imeMode="hiragana" allowBlank="1" showInputMessage="1" showErrorMessage="1" promptTitle="注文内容　　　　　　　　　　　　　　." prompt="ご請求の対象である_x000a_工事注文書の約定_x000a_「3.注文内容」 の先頭に記載されている_x000a_注文内容 を転記してください" sqref="C22:L22 C82:L82 C142:L142" xr:uid="{00000000-0002-0000-0300-000005000000}"/>
    <dataValidation type="whole" imeMode="off" allowBlank="1" showInputMessage="1" showErrorMessage="1" errorTitle="入力エラー（当初契約額）" error="入力可能な値は_x000a_1 ～ 999,999,999_x000a_の範囲内です" promptTitle="当初契約金額　　　　　　　　　　　　　　　　　　　　　　." prompt="ご請求の対象である 工事注文書 の下部_x000a_「前回迄注文金額」（本体価額） を転記してください_x000a__x000a_「前回迄注文金額」（本体価額）が未記載の場合は、_x000a_「最新注文金額」（本体価格）を転記してください" sqref="F26" xr:uid="{00000000-0002-0000-0300-000006000000}">
      <formula1>1</formula1>
      <formula2>999999999</formula2>
    </dataValidation>
    <dataValidation type="whole" imeMode="off" allowBlank="1" showInputMessage="1" showErrorMessage="1" errorTitle="入力エラー（変更増減額）" error="入力可能な値は_x000a_-999,999,999 ～ 999,999,999_x000a_の範囲です" promptTitle="変更増減額　　　　　　　　　　　　　　　　　　　　　　　　." prompt="ご請求の対象である 工事注文書 の下部_x000a_「前回迄注文金額」（本体価額） が未記載の場合は_x000a_「０（ゼロ）」 を転記してください_x000a__x000a_「前回迄注文金額」（本体価額）に記載がある場合は、_x000a_「今回注文金額」（本体価格）を転記してください" sqref="F27" xr:uid="{00000000-0002-0000-0300-000007000000}">
      <formula1>-999999999</formula1>
      <formula2>999999999</formula2>
    </dataValidation>
    <dataValidation type="decimal" imeMode="off" allowBlank="1" showInputMessage="1" showErrorMessage="1" errorTitle="入力エラー（消費税及び地方消費税の税率）" error="入力可能な値は_x000a_3.00 ～ 50.00_x000a_の範囲です" promptTitle="消費税及び地方消費税の税率　　　　　　." prompt="ご請求の対象である 工事注文書 の約定で_x000a_適用されている 税率 を入力してください" sqref="F29" xr:uid="{00000000-0002-0000-0300-000008000000}">
      <formula1>3</formula1>
      <formula2>50</formula2>
    </dataValidation>
    <dataValidation type="whole" imeMode="off" allowBlank="1" showInputMessage="1" showErrorMessage="1" errorTitle="入力エラー（前回迄 請求金額）" error="入力可能な値は_x000a_0 ～ 999,999,999_x000a_の範囲です" promptTitle="前回迄 請求金額（累計請求額⑦）　　　　　　　　　　　　." prompt="ご請求の対象である当該工事の_x000a_実際の請求履歴との一致をあらかじめ確認のうえで_x000a__x000a_本シートの項目 「3.出来高請求履歴」 のうち、_x000a_「⑦累計請求額」 を転記してください_x000a__x000a_＊入力値に不整合がある場合は_x000a_　[M31]セル に エラー表示（Err） が出ます_x000a_" sqref="L30" xr:uid="{00000000-0002-0000-0300-000009000000}">
      <formula1>0</formula1>
      <formula2>999999999</formula2>
    </dataValidation>
    <dataValidation type="date" imeMode="off" allowBlank="1" showInputMessage="1" showErrorMessage="1" errorTitle="入力エラー（請求締切年月日）" error="入力可能な値は_x000a_2010/01/01 ～ 2100/12/31_x000a_までの範囲です" promptTitle="請求締切年月日　　　　　　　　　　　　　　　　　　　　　　　　." prompt="このセルへの入力値と_x000a_【①基本情報】シート／「7.請求締切年月日」（C13セル）_x000a_への入力値との整合を確認してください_x000a__x000a_＊それぞれのシートの 請求締切年月日 の合致した行が_x000a_　強調表示 されます" sqref="B39:B50" xr:uid="{00000000-0002-0000-0300-00000A000000}">
      <formula1>40179</formula1>
      <formula2>73415</formula2>
    </dataValidation>
    <dataValidation imeMode="off" allowBlank="1" showInputMessage="1" showErrorMessage="1" sqref="A99:L110 A159:L170" xr:uid="{00000000-0002-0000-0300-00000B000000}"/>
    <dataValidation imeMode="off" allowBlank="1" showInputMessage="1" showErrorMessage="1" promptTitle="注文番号　　　　　　　　　　　　　　." prompt="ご請求の対象である注文書の右上に記載されている注文番号を入力してください_x000a_（本番号(12~15桁）の入力だけで結構です_x000a_　枝番号(－〈ﾊｲﾌﾝ〉以降）の入力は不要です）" sqref="C20:D20" xr:uid="{00000000-0002-0000-0300-00000C000000}"/>
    <dataValidation imeMode="off" allowBlank="1" showInputMessage="1" showErrorMessage="1" promptTitle="工事名称①　　　　　　　　　　　." prompt="ご請求の対象である_x000a_工事注文書の約定_x000a_「2.工事名称」 の先頭に記載されている_x000a_&quot;8又は10桁の番号&quot; を転記してください_x000a_(&quot;ー&quot;ハイフンの入力は不要です）" sqref="C21:D21" xr:uid="{00000000-0002-0000-0300-00000D000000}"/>
  </dataValidations>
  <printOptions horizontalCentered="1" verticalCentered="1"/>
  <pageMargins left="0.51181102362204722" right="0.39370078740157483" top="0.51181102362204722" bottom="0.51181102362204722" header="0.11811023622047245" footer="0.11811023622047245"/>
  <pageSetup paperSize="9" scale="72" fitToHeight="3" orientation="portrait" blackAndWhite="1" cellComments="atEnd" errors="dash" horizontalDpi="300" verticalDpi="300" r:id="rId1"/>
  <headerFooter>
    <oddFooter>&amp;R&amp;8&amp;A</oddFooter>
  </headerFooter>
  <rowBreaks count="1" manualBreakCount="1">
    <brk id="120"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29"/>
  <sheetViews>
    <sheetView showGridLines="0" zoomScale="80" zoomScaleNormal="80" workbookViewId="0">
      <pane ySplit="1" topLeftCell="A2" activePane="bottomLeft" state="frozen"/>
      <selection pane="bottomLeft" activeCell="A2" sqref="A2"/>
    </sheetView>
  </sheetViews>
  <sheetFormatPr defaultColWidth="10.6640625" defaultRowHeight="25.95" customHeight="1"/>
  <cols>
    <col min="1" max="1" width="4.33203125" style="4" customWidth="1"/>
    <col min="2" max="2" width="29.6640625" style="4" customWidth="1"/>
    <col min="3" max="3" width="70.6640625" style="4" customWidth="1"/>
    <col min="4" max="4" width="2.6640625" style="4" customWidth="1"/>
    <col min="5" max="16384" width="10.6640625" style="4"/>
  </cols>
  <sheetData>
    <row r="1" spans="1:5" ht="25.95" customHeight="1">
      <c r="A1" s="3" t="s">
        <v>0</v>
      </c>
      <c r="C1" s="15"/>
    </row>
    <row r="2" spans="1:5" ht="25.95" customHeight="1">
      <c r="A2" s="3"/>
    </row>
    <row r="3" spans="1:5" ht="25.95" customHeight="1">
      <c r="A3" s="3"/>
    </row>
    <row r="5" spans="1:5" ht="25.95" customHeight="1">
      <c r="A5" s="5" t="s">
        <v>15</v>
      </c>
      <c r="B5" s="6" t="s">
        <v>1</v>
      </c>
      <c r="C5" s="7">
        <v>9999</v>
      </c>
      <c r="E5" s="4" t="str">
        <f>+IF(C5="","← "&amp;B5&amp;"　を入力してください","OK")</f>
        <v>OK</v>
      </c>
    </row>
    <row r="7" spans="1:5" ht="25.95" customHeight="1">
      <c r="A7" s="5" t="s">
        <v>16</v>
      </c>
      <c r="B7" s="6" t="s">
        <v>12</v>
      </c>
      <c r="C7" s="8" t="s">
        <v>118</v>
      </c>
      <c r="E7" s="4" t="str">
        <f>+IF(C7="","← "&amp;B7&amp;"　を入力してください","OK")</f>
        <v>OK</v>
      </c>
    </row>
    <row r="8" spans="1:5" ht="25.95" customHeight="1">
      <c r="A8" s="5" t="s">
        <v>17</v>
      </c>
      <c r="B8" s="6" t="s">
        <v>13</v>
      </c>
      <c r="C8" s="8" t="s">
        <v>167</v>
      </c>
      <c r="E8" s="4" t="str">
        <f>+IF(C8="","← "&amp;B8&amp;"　を入力してください","OK")</f>
        <v>OK</v>
      </c>
    </row>
    <row r="9" spans="1:5" ht="25.95" customHeight="1">
      <c r="A9" s="5" t="s">
        <v>18</v>
      </c>
      <c r="B9" s="6" t="s">
        <v>2</v>
      </c>
      <c r="C9" s="9">
        <v>9999999</v>
      </c>
      <c r="E9" s="4" t="str">
        <f>+IF(C9="","← "&amp;B9&amp;"　を入力してください","OK")</f>
        <v>OK</v>
      </c>
    </row>
    <row r="10" spans="1:5" ht="25.95" customHeight="1">
      <c r="A10" s="5" t="s">
        <v>19</v>
      </c>
      <c r="B10" s="6" t="s">
        <v>166</v>
      </c>
      <c r="C10" s="8" t="s">
        <v>168</v>
      </c>
      <c r="E10" s="4" t="str">
        <f>+IF(C10="","← "&amp;B10&amp;"　を入力してください","OK")</f>
        <v>OK</v>
      </c>
    </row>
    <row r="11" spans="1:5" ht="25.95" customHeight="1">
      <c r="A11" s="5" t="s">
        <v>20</v>
      </c>
      <c r="B11" s="6" t="s">
        <v>161</v>
      </c>
      <c r="C11" s="8" t="s">
        <v>165</v>
      </c>
      <c r="E11" s="4" t="str">
        <f>+IF(C11="","← "&amp;B11&amp;"　を入力してください","OK")</f>
        <v>OK</v>
      </c>
    </row>
    <row r="13" spans="1:5" ht="25.95" customHeight="1">
      <c r="A13" s="5" t="s">
        <v>21</v>
      </c>
      <c r="B13" s="6" t="s">
        <v>3</v>
      </c>
      <c r="C13" s="10">
        <v>45199</v>
      </c>
      <c r="E13" s="4" t="str">
        <f>+IF(C13="","← "&amp;B13&amp;"　を入力してください","OK")</f>
        <v>OK</v>
      </c>
    </row>
    <row r="14" spans="1:5" ht="25.95" customHeight="1">
      <c r="A14" s="5" t="s">
        <v>22</v>
      </c>
      <c r="B14" s="6" t="s">
        <v>4</v>
      </c>
      <c r="C14" s="8" t="s">
        <v>119</v>
      </c>
      <c r="E14" s="4" t="str">
        <f>+IF(C14="","← "&amp;B14&amp;"　を入力してください","OK")</f>
        <v>OK</v>
      </c>
    </row>
    <row r="15" spans="1:5" ht="25.95" customHeight="1">
      <c r="A15" s="5" t="s">
        <v>23</v>
      </c>
      <c r="B15" s="6" t="s">
        <v>5</v>
      </c>
      <c r="C15" s="8" t="s">
        <v>120</v>
      </c>
      <c r="E15" s="4" t="str">
        <f>+IF(C15="","← "&amp;B15&amp;"　を入力してください","OK")</f>
        <v>OK</v>
      </c>
    </row>
    <row r="16" spans="1:5" ht="25.95" customHeight="1">
      <c r="A16" s="5" t="s">
        <v>24</v>
      </c>
      <c r="B16" s="6" t="s">
        <v>6</v>
      </c>
      <c r="C16" s="8" t="s">
        <v>121</v>
      </c>
      <c r="E16" s="4" t="str">
        <f>+IF(C16="","← "&amp;B16&amp;"　を入力してください","OK")</f>
        <v>OK</v>
      </c>
    </row>
    <row r="18" spans="1:13" ht="25.95" customHeight="1">
      <c r="A18" s="5" t="s">
        <v>25</v>
      </c>
      <c r="B18" s="6" t="s">
        <v>7</v>
      </c>
      <c r="C18" s="8" t="s">
        <v>122</v>
      </c>
      <c r="E18" s="4" t="str">
        <f t="shared" ref="E18:E23" si="0">+IF(C18="","← "&amp;B18&amp;"　を入力してください","OK")</f>
        <v>OK</v>
      </c>
    </row>
    <row r="19" spans="1:13" ht="25.95" customHeight="1">
      <c r="A19" s="5" t="s">
        <v>26</v>
      </c>
      <c r="B19" s="6" t="s">
        <v>8</v>
      </c>
      <c r="C19" s="8" t="s">
        <v>123</v>
      </c>
      <c r="E19" s="4" t="str">
        <f t="shared" si="0"/>
        <v>OK</v>
      </c>
    </row>
    <row r="20" spans="1:13" ht="25.95" customHeight="1">
      <c r="A20" s="5" t="s">
        <v>27</v>
      </c>
      <c r="B20" s="6" t="s">
        <v>9</v>
      </c>
      <c r="C20" s="8" t="s">
        <v>31</v>
      </c>
      <c r="E20" s="4" t="str">
        <f t="shared" si="0"/>
        <v>OK</v>
      </c>
    </row>
    <row r="21" spans="1:13" ht="25.95" customHeight="1">
      <c r="A21" s="5" t="s">
        <v>28</v>
      </c>
      <c r="B21" s="6" t="s">
        <v>10</v>
      </c>
      <c r="C21" s="11">
        <v>999999</v>
      </c>
      <c r="E21" s="4" t="str">
        <f t="shared" si="0"/>
        <v>OK</v>
      </c>
    </row>
    <row r="22" spans="1:13" ht="25.95" customHeight="1">
      <c r="A22" s="5" t="s">
        <v>29</v>
      </c>
      <c r="B22" s="6" t="s">
        <v>11</v>
      </c>
      <c r="C22" s="8" t="s">
        <v>169</v>
      </c>
      <c r="E22" s="4" t="str">
        <f t="shared" si="0"/>
        <v>OK</v>
      </c>
    </row>
    <row r="23" spans="1:13" ht="25.95" customHeight="1">
      <c r="A23" s="5" t="s">
        <v>30</v>
      </c>
      <c r="B23" s="6" t="s">
        <v>14</v>
      </c>
      <c r="C23" s="8" t="s">
        <v>124</v>
      </c>
      <c r="E23" s="4" t="str">
        <f t="shared" si="0"/>
        <v>OK</v>
      </c>
    </row>
    <row r="24" spans="1:13" ht="25.95" customHeight="1">
      <c r="A24" s="12"/>
    </row>
    <row r="25" spans="1:13" ht="25.95" customHeight="1">
      <c r="A25" s="12"/>
      <c r="C25" s="15"/>
    </row>
    <row r="29" spans="1:13" ht="25.95" customHeight="1">
      <c r="M29" s="161"/>
    </row>
  </sheetData>
  <sheetProtection selectLockedCells="1"/>
  <phoneticPr fontId="2"/>
  <conditionalFormatting sqref="C5 C7:C11 C13:C16 C18:C23">
    <cfRule type="expression" dxfId="12" priority="3" stopIfTrue="1">
      <formula>$C5=""</formula>
    </cfRule>
  </conditionalFormatting>
  <conditionalFormatting sqref="E5 E7:E11 E13:E16 E18:E23">
    <cfRule type="expression" dxfId="11" priority="1" stopIfTrue="1">
      <formula>$C5&lt;&gt;""</formula>
    </cfRule>
    <cfRule type="expression" dxfId="10" priority="2" stopIfTrue="1">
      <formula>$C5=""</formula>
    </cfRule>
  </conditionalFormatting>
  <dataValidations xWindow="628" yWindow="447" count="16">
    <dataValidation type="list" allowBlank="1" showErrorMessage="1" promptTitle="13. 預金口座種別　　　　　　　　　　." prompt="プルダウンリストから選択してください_x000a_「Alt」 + 「↓（方向キー）」 でも選択できます" sqref="C20" xr:uid="{00000000-0002-0000-0000-000000000000}">
      <formula1>"普通預金,当座預金,貯蓄預金,その他"</formula1>
    </dataValidation>
    <dataValidation imeMode="hiragana" allowBlank="1" showErrorMessage="1" promptTitle="12. 振込金融機関 支店名" prompt="①ご請求代金を_x000a_　この欄にて指定いただいた口座に振込いたします_x000a_②正確にご入力がいただけない場合は、_x000a_　約定期日に振込支払ができないことがございます_x000a_○○支店　○○出張所" sqref="C19" xr:uid="{00000000-0002-0000-0000-000001000000}"/>
    <dataValidation imeMode="hiragana" allowBlank="1" showErrorMessage="1" promptTitle="11. 振込金融機関名　　　　　　　　　　　　　　　　　　　　." prompt="①ご請求代金を_x000a_　この欄にて指定いただいた口座に振込いたします_x000a_②正確にご入力がいただけない場合は、_x000a_　約定期日に振込支払ができないことがございます_x000a_○○銀行　○○信用金庫_x000a_　○○信用組合　○○農業協同組合" sqref="C18" xr:uid="{00000000-0002-0000-0000-000002000000}"/>
    <dataValidation imeMode="off" allowBlank="1" showErrorMessage="1" promptTitle="10. 連絡先電話番号　　　　　　　　　　　　　　　　　　　　." prompt="「この請求書を発行される方」 と 「当社」 が_x000a_連絡のとれる電話番号 を入力してください_x000a__x000a_局番間は ”－” （ハイフン） で結んで入力してください" sqref="C16" xr:uid="{00000000-0002-0000-0000-000003000000}"/>
    <dataValidation imeMode="hiragana" allowBlank="1" showErrorMessage="1" promptTitle="9. 請求書ご発行担当者氏名" prompt="「この請求書を発行される方」の_x000a_氏名を入力してください_x000a__x000a_入力内容に関し_x000a_当社より確認の連絡を申し上げる_x000a_場合がございます_x000a_" sqref="C15" xr:uid="{00000000-0002-0000-0000-000004000000}"/>
    <dataValidation imeMode="hiragana" allowBlank="1" showErrorMessage="1" promptTitle="8. 請求書ご発行部署名 → 該当なければ「0」ゼロ を入力" prompt="「この請求書を発行される方」 のご在籍の_x000a_「部署名」 を入力ください_x000a__x000a_＊部署名が特にない場合は 「0（ゼロ）」 を入力してください" sqref="C14" xr:uid="{00000000-0002-0000-0000-000005000000}"/>
    <dataValidation imeMode="off" allowBlank="1" showErrorMessage="1" promptTitle="7. 請求締切年月日 （西暦入力）　　　　　　　　　　　　　　." prompt="請求締切年月日を_x000a_西暦 （yyy/m/d） で入力してください_x000a__x000a_請求書原紙の到着が遅れる場合は_x000a_事前にその理由を_x000a_「興和 現場代理人」 または 「興和 管理部」 に_x000a_ご連絡のうえ指示を仰いでください" sqref="C13" xr:uid="{00000000-0002-0000-0000-000006000000}"/>
    <dataValidation imeMode="hiragana" allowBlank="1" showErrorMessage="1" promptTitle="6. 適格請求書発行事業者番号→番号を取得していない場合は０" prompt="Ｔから始まる13桁の適格請求書発行事業者番号を入力してください_x000a_　＊適格請求書発行事業者番号を取得していない場合は「０(ｾﾞﾛ)」を入力してください" sqref="C11" xr:uid="{00000000-0002-0000-0000-000007000000}"/>
    <dataValidation imeMode="hiragana" allowBlank="1" showErrorMessage="1" promptTitle="5. 住所（都道府県、市区町村）　　." prompt="「都道府県」「市区郡」「町村域」 を入力_x000a_「丁目」 や 「番地」 の表現は_x000a_”－”（ハイフン） での簡略表示でも構いません" sqref="C10" xr:uid="{00000000-0002-0000-0000-000008000000}"/>
    <dataValidation imeMode="off" allowBlank="1" showErrorMessage="1" promptTitle="4. 郵便番号（英数字8桁）" prompt="入力例．_x000a_郵便番号が_x000a_「950-8565」 である場合_x000a_「9508565」 と続けて入力_x000a_→ 「950-8565」 と表示されます" sqref="C9" xr:uid="{00000000-0002-0000-0000-000009000000}"/>
    <dataValidation imeMode="hiragana" allowBlank="1" showErrorMessage="1" promptTitle="3. 代表者名（役職・氏名）" prompt="代表者の 「役職」 と 「氏名」 を_x000a_入力してください" sqref="C8" xr:uid="{00000000-0002-0000-0000-00000A000000}"/>
    <dataValidation imeMode="hiragana" allowBlank="1" showErrorMessage="1" promptTitle="2. 会社名（商号）　　　　　　　." prompt="”法人格”　を明記した_x000a_会社名（商号）を入力してください_x000a_有限会社○○，○○株式会社" sqref="C7" xr:uid="{00000000-0002-0000-0000-00000B000000}"/>
    <dataValidation imeMode="off" allowBlank="1" showErrorMessage="1" promptTitle="1. 取引先コード（数字6桁）　　　　　　　　　." prompt="ご請求の対象である注文書の御社名の下部にある「取引先コード」を&quot;０&quot;ゼロを含め６桁全て入力をしてください（取引先コードがご不明な場合は管理部管理課までお問合せください）" sqref="C5" xr:uid="{00000000-0002-0000-0000-00000C000000}"/>
    <dataValidation imeMode="halfKatakana" allowBlank="1" showErrorMessage="1" promptTitle="16. ヨキンコウザメイギ　（半角カタカナ）　　　　　　　　　." prompt="①ご請求代金を_x000a_　この欄にて指定いただいた口座に振込いたします_x000a_②正確な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ド　合資会社＝シ　有限会社＝ユ　株式会社＝カ" sqref="C23" xr:uid="{00000000-0002-0000-0000-00000D000000}"/>
    <dataValidation imeMode="hiragana" allowBlank="1" showErrorMessage="1" promptTitle="15. 預金口座名義　　　　　　　　　　　　　　　　　　　　　." prompt="①ご請求代金を_x000a_　この欄にて指定いただいた口座に振込いたします_x000a_②正確に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同） 合資会社=（資）（有）（株）" sqref="C22" xr:uid="{00000000-0002-0000-0000-00000E000000}"/>
    <dataValidation imeMode="off" allowBlank="1" showErrorMessage="1" promptTitle="14. 預金口座番号 （7桁表示）　　　　　　　　　　　　　　." prompt="①ご請求代金を_x000a_　この欄にて指定いただいた口座に振込いたします_x000a_②正確にご入力がいただけない場合は、_x000a_　約定期日に振込支払ができないことがございます_x000a_③口座番号の桁数が 7桁 に満たない場合でも_x000a_　先頭に 「0」（ゼロ）が付されて7桁表示されます" sqref="C21" xr:uid="{00000000-0002-0000-0000-00000F000000}"/>
  </dataValidations>
  <pageMargins left="0.39370078740157483" right="0.39370078740157483" top="0.51181102362204722" bottom="0.51181102362204722" header="0.11811023622047245" footer="0.11811023622047245"/>
  <pageSetup paperSize="9" scale="45" fitToHeight="30" orientation="portrait" blackAndWhite="1" cellComments="atEnd" r:id="rId1"/>
  <headerFooter>
    <oddFooter>&amp;L&amp;8&amp;D　&amp;T&amp;R&amp;8&amp;F　&amp;A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M62"/>
  <sheetViews>
    <sheetView showGridLines="0" topLeftCell="A10" zoomScale="90" zoomScaleNormal="90" zoomScaleSheetLayoutView="90" workbookViewId="0">
      <selection activeCell="C21" sqref="C21:D21"/>
    </sheetView>
  </sheetViews>
  <sheetFormatPr defaultColWidth="10.6640625" defaultRowHeight="18" customHeight="1"/>
  <cols>
    <col min="1" max="1" width="3.33203125" style="16" customWidth="1"/>
    <col min="2" max="2" width="16.6640625" style="16" customWidth="1"/>
    <col min="3" max="3" width="7.33203125" style="16" customWidth="1"/>
    <col min="4" max="12" width="12.33203125" style="16" customWidth="1"/>
    <col min="13" max="13" width="5.6640625" style="16" customWidth="1"/>
    <col min="14" max="61" width="3.6640625" style="16" customWidth="1"/>
    <col min="62" max="16384" width="10.6640625" style="16"/>
  </cols>
  <sheetData>
    <row r="1" spans="1:13" ht="7.95" customHeight="1"/>
    <row r="2" spans="1:13" ht="18" customHeight="1">
      <c r="I2" s="206">
        <v>45199</v>
      </c>
      <c r="J2" s="206"/>
      <c r="K2" s="206"/>
      <c r="L2" s="206"/>
      <c r="M2" s="17"/>
    </row>
    <row r="3" spans="1:13" ht="22.2" customHeight="1">
      <c r="A3" s="18" t="s">
        <v>50</v>
      </c>
      <c r="B3" s="17"/>
      <c r="C3" s="17"/>
      <c r="D3" s="17"/>
      <c r="E3" s="17"/>
      <c r="F3" s="17"/>
      <c r="G3" s="17"/>
      <c r="H3" s="17"/>
      <c r="I3" s="17"/>
      <c r="J3" s="17"/>
      <c r="K3" s="17"/>
      <c r="L3" s="17"/>
    </row>
    <row r="4" spans="1:13" ht="18" customHeight="1">
      <c r="A4" s="178" t="s">
        <v>180</v>
      </c>
      <c r="B4" s="17"/>
      <c r="C4" s="17"/>
      <c r="D4" s="17"/>
      <c r="E4" s="17"/>
      <c r="F4" s="17"/>
      <c r="G4" s="17"/>
      <c r="H4" s="17"/>
      <c r="I4" s="17"/>
      <c r="J4" s="17"/>
      <c r="K4" s="17"/>
      <c r="L4" s="17"/>
    </row>
    <row r="7" spans="1:13" ht="18" customHeight="1">
      <c r="A7" s="19" t="s">
        <v>51</v>
      </c>
    </row>
    <row r="10" spans="1:13" ht="18" customHeight="1">
      <c r="A10" s="20" t="s">
        <v>52</v>
      </c>
      <c r="B10" s="21"/>
      <c r="C10" s="193">
        <f>+IF(M32&lt;&gt;"","Error",今回請求額)</f>
        <v>550000</v>
      </c>
      <c r="D10" s="194"/>
      <c r="I10" s="22" t="s">
        <v>53</v>
      </c>
    </row>
    <row r="11" spans="1:13" ht="18" customHeight="1">
      <c r="I11" s="195">
        <v>9999</v>
      </c>
      <c r="J11" s="195"/>
      <c r="K11" s="195"/>
      <c r="L11" s="195"/>
      <c r="M11" s="23"/>
    </row>
    <row r="12" spans="1:13" ht="18" customHeight="1">
      <c r="B12" s="22" t="s">
        <v>54</v>
      </c>
      <c r="I12" s="196" t="s">
        <v>170</v>
      </c>
      <c r="J12" s="196"/>
      <c r="K12" s="196"/>
      <c r="L12" s="196"/>
      <c r="M12" s="24"/>
    </row>
    <row r="13" spans="1:13" ht="18" customHeight="1">
      <c r="B13" s="23" t="s">
        <v>72</v>
      </c>
      <c r="C13" s="184" t="s">
        <v>173</v>
      </c>
      <c r="D13" s="184"/>
      <c r="E13" s="184"/>
      <c r="I13" s="191" t="s">
        <v>171</v>
      </c>
      <c r="J13" s="191"/>
      <c r="K13" s="191"/>
      <c r="L13" s="191"/>
      <c r="M13" s="25"/>
    </row>
    <row r="14" spans="1:13" ht="18" customHeight="1">
      <c r="B14" s="23" t="s">
        <v>73</v>
      </c>
      <c r="C14" s="184" t="s">
        <v>174</v>
      </c>
      <c r="D14" s="184"/>
      <c r="E14" s="184"/>
      <c r="I14" s="189">
        <v>9999999</v>
      </c>
      <c r="J14" s="189"/>
      <c r="K14" s="189"/>
      <c r="L14" s="189"/>
      <c r="M14" s="26"/>
    </row>
    <row r="15" spans="1:13" ht="18" customHeight="1">
      <c r="B15" s="23" t="s">
        <v>74</v>
      </c>
      <c r="C15" s="184" t="s">
        <v>31</v>
      </c>
      <c r="D15" s="184"/>
      <c r="E15" s="184"/>
      <c r="I15" s="184" t="s">
        <v>172</v>
      </c>
      <c r="J15" s="184"/>
      <c r="K15" s="184"/>
      <c r="L15" s="184"/>
      <c r="M15" s="24"/>
    </row>
    <row r="16" spans="1:13" ht="18" customHeight="1">
      <c r="B16" s="23" t="s">
        <v>75</v>
      </c>
      <c r="C16" s="190">
        <v>999999</v>
      </c>
      <c r="D16" s="190"/>
      <c r="E16" s="190"/>
      <c r="I16" s="184" t="s">
        <v>176</v>
      </c>
      <c r="J16" s="184"/>
      <c r="K16" s="184"/>
      <c r="L16" s="184"/>
      <c r="M16" s="24"/>
    </row>
    <row r="17" spans="1:13" ht="18" customHeight="1">
      <c r="B17" s="23" t="s">
        <v>76</v>
      </c>
      <c r="C17" s="184" t="s">
        <v>170</v>
      </c>
      <c r="D17" s="184"/>
      <c r="E17" s="184"/>
      <c r="I17" s="22" t="s">
        <v>55</v>
      </c>
    </row>
    <row r="18" spans="1:13" ht="18" customHeight="1">
      <c r="B18" s="23" t="s">
        <v>104</v>
      </c>
      <c r="C18" s="184" t="s">
        <v>175</v>
      </c>
      <c r="D18" s="184"/>
      <c r="E18" s="184"/>
      <c r="I18" s="184" t="s">
        <v>177</v>
      </c>
      <c r="J18" s="184"/>
      <c r="K18" s="184"/>
      <c r="L18" s="184"/>
      <c r="M18" s="24"/>
    </row>
    <row r="19" spans="1:13" ht="18" customHeight="1">
      <c r="I19" s="184" t="s">
        <v>178</v>
      </c>
      <c r="J19" s="184"/>
      <c r="K19" s="184"/>
      <c r="L19" s="184"/>
      <c r="M19" s="24"/>
    </row>
    <row r="20" spans="1:13" ht="18" customHeight="1">
      <c r="A20" s="27" t="s">
        <v>56</v>
      </c>
    </row>
    <row r="21" spans="1:13" ht="18" customHeight="1">
      <c r="A21" s="28" t="s">
        <v>57</v>
      </c>
      <c r="B21" s="21"/>
      <c r="C21" s="204" t="s">
        <v>182</v>
      </c>
      <c r="D21" s="205"/>
    </row>
    <row r="22" spans="1:13" ht="18" customHeight="1">
      <c r="A22" s="28" t="s">
        <v>58</v>
      </c>
      <c r="B22" s="21"/>
      <c r="C22" s="202">
        <v>2023998888</v>
      </c>
      <c r="D22" s="209"/>
      <c r="E22" s="197" t="s">
        <v>179</v>
      </c>
      <c r="F22" s="200"/>
      <c r="G22" s="200"/>
      <c r="H22" s="200"/>
      <c r="I22" s="200"/>
      <c r="J22" s="200"/>
      <c r="K22" s="200"/>
      <c r="L22" s="201"/>
    </row>
    <row r="23" spans="1:13" ht="18" customHeight="1">
      <c r="A23" s="28" t="s">
        <v>59</v>
      </c>
      <c r="B23" s="21"/>
      <c r="C23" s="197" t="s">
        <v>181</v>
      </c>
      <c r="D23" s="200"/>
      <c r="E23" s="200"/>
      <c r="F23" s="200"/>
      <c r="G23" s="200"/>
      <c r="H23" s="200"/>
      <c r="I23" s="200"/>
      <c r="J23" s="200"/>
      <c r="K23" s="200"/>
      <c r="L23" s="201"/>
    </row>
    <row r="26" spans="1:13" ht="18" customHeight="1">
      <c r="A26" s="27" t="s">
        <v>60</v>
      </c>
      <c r="H26" s="27" t="s">
        <v>61</v>
      </c>
    </row>
    <row r="27" spans="1:13" ht="18" customHeight="1">
      <c r="A27" s="29" t="s">
        <v>62</v>
      </c>
      <c r="B27" s="30"/>
      <c r="C27" s="30"/>
      <c r="D27" s="30"/>
      <c r="E27" s="31" t="s">
        <v>32</v>
      </c>
      <c r="F27" s="32">
        <v>1000000</v>
      </c>
      <c r="H27" s="33" t="s">
        <v>77</v>
      </c>
      <c r="I27" s="34"/>
      <c r="J27" s="34"/>
      <c r="K27" s="21" t="s">
        <v>37</v>
      </c>
      <c r="L27" s="35">
        <v>1500000</v>
      </c>
    </row>
    <row r="28" spans="1:13" ht="18" customHeight="1">
      <c r="A28" s="36" t="s">
        <v>63</v>
      </c>
      <c r="B28" s="37"/>
      <c r="C28" s="37"/>
      <c r="D28" s="37"/>
      <c r="E28" s="38" t="s">
        <v>33</v>
      </c>
      <c r="F28" s="39">
        <v>500000</v>
      </c>
      <c r="H28" s="40" t="s">
        <v>78</v>
      </c>
      <c r="I28" s="41"/>
      <c r="J28" s="41"/>
      <c r="K28" s="42" t="s">
        <v>47</v>
      </c>
      <c r="L28" s="43">
        <v>500000</v>
      </c>
    </row>
    <row r="29" spans="1:13" ht="18" customHeight="1">
      <c r="A29" s="44" t="s">
        <v>79</v>
      </c>
      <c r="B29" s="45"/>
      <c r="C29" s="45"/>
      <c r="D29" s="45"/>
      <c r="E29" s="46" t="s">
        <v>105</v>
      </c>
      <c r="F29" s="47">
        <f>+SUBTOTAL(9,F27:F28)</f>
        <v>1500000</v>
      </c>
      <c r="H29" s="207">
        <f>+消費税率</f>
        <v>10</v>
      </c>
      <c r="I29" s="208"/>
      <c r="J29" s="208"/>
      <c r="K29" s="48" t="s">
        <v>106</v>
      </c>
      <c r="L29" s="49">
        <v>50000</v>
      </c>
      <c r="M29" s="160"/>
    </row>
    <row r="30" spans="1:13" ht="18" customHeight="1">
      <c r="A30" s="29" t="s">
        <v>64</v>
      </c>
      <c r="B30" s="30"/>
      <c r="C30" s="30"/>
      <c r="D30" s="30"/>
      <c r="E30" s="31" t="s">
        <v>34</v>
      </c>
      <c r="F30" s="50">
        <v>10</v>
      </c>
      <c r="H30" s="51" t="s">
        <v>116</v>
      </c>
      <c r="I30" s="52"/>
      <c r="J30" s="52"/>
      <c r="K30" s="53" t="s">
        <v>117</v>
      </c>
      <c r="L30" s="54">
        <f>+SUBTOTAL(9,L28:L29)</f>
        <v>550000</v>
      </c>
      <c r="M30" s="160"/>
    </row>
    <row r="31" spans="1:13" ht="18" customHeight="1">
      <c r="A31" s="44" t="s">
        <v>80</v>
      </c>
      <c r="B31" s="45"/>
      <c r="C31" s="45"/>
      <c r="D31" s="45"/>
      <c r="E31" s="46" t="s">
        <v>107</v>
      </c>
      <c r="F31" s="47">
        <f>+ROUNDDOWN(F29*F30/100,0)</f>
        <v>150000</v>
      </c>
      <c r="H31" s="29" t="s">
        <v>65</v>
      </c>
      <c r="I31" s="30"/>
      <c r="J31" s="30"/>
      <c r="K31" s="31" t="s">
        <v>48</v>
      </c>
      <c r="L31" s="108">
        <v>1100000</v>
      </c>
    </row>
    <row r="32" spans="1:13" ht="18" customHeight="1">
      <c r="A32" s="33" t="s">
        <v>81</v>
      </c>
      <c r="B32" s="34"/>
      <c r="C32" s="34"/>
      <c r="D32" s="34"/>
      <c r="E32" s="21" t="s">
        <v>108</v>
      </c>
      <c r="F32" s="55">
        <f>+F29+F31</f>
        <v>1650000</v>
      </c>
      <c r="H32" s="44" t="s">
        <v>82</v>
      </c>
      <c r="I32" s="45"/>
      <c r="J32" s="45"/>
      <c r="K32" s="46" t="s">
        <v>109</v>
      </c>
      <c r="L32" s="56">
        <f>+現在契約額_税込-L30-L31</f>
        <v>0</v>
      </c>
      <c r="M32" s="115"/>
    </row>
    <row r="35" spans="1:13" ht="18" customHeight="1">
      <c r="A35" s="27" t="s">
        <v>66</v>
      </c>
    </row>
    <row r="36" spans="1:13" ht="18" customHeight="1" thickBot="1">
      <c r="A36" s="57"/>
      <c r="B36" s="57"/>
      <c r="C36" s="58" t="s">
        <v>83</v>
      </c>
      <c r="D36" s="59"/>
      <c r="E36" s="59"/>
      <c r="F36" s="60"/>
      <c r="G36" s="58" t="s">
        <v>84</v>
      </c>
      <c r="H36" s="59"/>
      <c r="I36" s="60"/>
      <c r="J36" s="58" t="s">
        <v>85</v>
      </c>
      <c r="K36" s="61"/>
      <c r="L36" s="60"/>
    </row>
    <row r="37" spans="1:13" ht="31.95" customHeight="1" thickTop="1">
      <c r="A37" s="62" t="s">
        <v>35</v>
      </c>
      <c r="B37" s="144" t="s">
        <v>151</v>
      </c>
      <c r="C37" s="63" t="s">
        <v>67</v>
      </c>
      <c r="D37" s="64" t="s">
        <v>68</v>
      </c>
      <c r="E37" s="65" t="s">
        <v>69</v>
      </c>
      <c r="F37" s="66" t="s">
        <v>86</v>
      </c>
      <c r="G37" s="66" t="s">
        <v>87</v>
      </c>
      <c r="H37" s="159" t="s">
        <v>162</v>
      </c>
      <c r="I37" s="66" t="s">
        <v>86</v>
      </c>
      <c r="J37" s="67" t="s">
        <v>89</v>
      </c>
      <c r="K37" s="68" t="s">
        <v>90</v>
      </c>
      <c r="L37" s="69" t="s">
        <v>91</v>
      </c>
    </row>
    <row r="38" spans="1:13" ht="18" customHeight="1">
      <c r="A38" s="70"/>
      <c r="B38" s="71"/>
      <c r="C38" s="72" t="s">
        <v>36</v>
      </c>
      <c r="D38" s="72" t="s">
        <v>70</v>
      </c>
      <c r="E38" s="73" t="s">
        <v>71</v>
      </c>
      <c r="F38" s="74" t="s">
        <v>92</v>
      </c>
      <c r="G38" s="74" t="s">
        <v>93</v>
      </c>
      <c r="H38" s="74" t="s">
        <v>94</v>
      </c>
      <c r="I38" s="74" t="s">
        <v>95</v>
      </c>
      <c r="J38" s="75" t="s">
        <v>96</v>
      </c>
      <c r="K38" s="76" t="s">
        <v>97</v>
      </c>
      <c r="L38" s="77" t="s">
        <v>98</v>
      </c>
    </row>
    <row r="39" spans="1:13" ht="18" customHeight="1">
      <c r="A39" s="78"/>
      <c r="B39" s="79"/>
      <c r="C39" s="80"/>
      <c r="D39" s="80"/>
      <c r="E39" s="81"/>
      <c r="F39" s="82" t="s">
        <v>99</v>
      </c>
      <c r="G39" s="82"/>
      <c r="H39" s="82" t="s">
        <v>103</v>
      </c>
      <c r="I39" s="82"/>
      <c r="J39" s="83" t="s">
        <v>100</v>
      </c>
      <c r="K39" s="84"/>
      <c r="L39" s="85" t="s">
        <v>101</v>
      </c>
    </row>
    <row r="40" spans="1:13" ht="18" customHeight="1">
      <c r="A40" s="66">
        <v>1</v>
      </c>
      <c r="B40" s="162">
        <v>45169</v>
      </c>
      <c r="C40" s="163">
        <v>50</v>
      </c>
      <c r="D40" s="164">
        <v>1000000</v>
      </c>
      <c r="E40" s="165">
        <f>+D40</f>
        <v>1000000</v>
      </c>
      <c r="F40" s="166">
        <f t="shared" ref="F40:F51" si="0">+IF(COUNTA(B40:D40)&lt;3,"",現在契約額_税抜-D40)</f>
        <v>500000</v>
      </c>
      <c r="G40" s="166">
        <f t="shared" ref="G40:G51" si="1">+IF(ISERROR(G39+H40),"",G39+H40)</f>
        <v>100000</v>
      </c>
      <c r="H40" s="166">
        <f>+IF(M40=1,現在契約額_消費税,IF(ISERROR(E40*消費税率),"",ROUNDDOWN(E40*消費税率/100,0)))</f>
        <v>100000</v>
      </c>
      <c r="I40" s="166">
        <f t="shared" ref="I40:I51" si="2">+IF(ISERROR(現在契約額_消費税-G40),"",現在契約額_消費税-G40)</f>
        <v>50000</v>
      </c>
      <c r="J40" s="167">
        <f>+IF(ISERROR(E40+H40),"",E40+H40)</f>
        <v>1100000</v>
      </c>
      <c r="K40" s="168">
        <f t="shared" ref="K40:L51" si="3">+IF(ISERROR(E40+H40),"",E40+H40)</f>
        <v>1100000</v>
      </c>
      <c r="L40" s="169">
        <f t="shared" si="3"/>
        <v>550000</v>
      </c>
      <c r="M40" s="93" t="str">
        <f>+IF(AND(C40=100,F40=0),1,"")</f>
        <v/>
      </c>
    </row>
    <row r="41" spans="1:13" ht="22.2" customHeight="1">
      <c r="A41" s="74">
        <f>+IF(COUNTA(B41:D41)&lt;3,"",A40+1)</f>
        <v>2</v>
      </c>
      <c r="B41" s="170">
        <v>45199</v>
      </c>
      <c r="C41" s="171">
        <v>100</v>
      </c>
      <c r="D41" s="172">
        <v>1500000</v>
      </c>
      <c r="E41" s="173">
        <f>+IF(COUNTA(B41:D41)&lt;3,"",D41-D40)</f>
        <v>500000</v>
      </c>
      <c r="F41" s="174">
        <f t="shared" si="0"/>
        <v>0</v>
      </c>
      <c r="G41" s="174">
        <f t="shared" si="1"/>
        <v>150000</v>
      </c>
      <c r="H41" s="174">
        <f>+IF(M41=1,現在契約額_消費税-G40,IF(ISERROR(E41*消費税率),"",ROUNDDOWN(E41*消費税率/100,0)))</f>
        <v>50000</v>
      </c>
      <c r="I41" s="174">
        <f t="shared" si="2"/>
        <v>0</v>
      </c>
      <c r="J41" s="175">
        <f t="shared" ref="J41:J51" si="4">+IF(ISERROR(J40+E41+H41),"",J40+E41+H41)</f>
        <v>1650000</v>
      </c>
      <c r="K41" s="176">
        <f t="shared" si="3"/>
        <v>550000</v>
      </c>
      <c r="L41" s="177">
        <f t="shared" si="3"/>
        <v>0</v>
      </c>
      <c r="M41" s="93">
        <f t="shared" ref="M41:M51" si="5">+IF(AND(C41=100,F41=0),1,"")</f>
        <v>1</v>
      </c>
    </row>
    <row r="42" spans="1:13" ht="18" customHeight="1">
      <c r="A42" s="74" t="str">
        <f t="shared" ref="A42:A51" si="6">+IF(COUNTA(B42:D42)&lt;3,"",A41+1)</f>
        <v/>
      </c>
      <c r="B42" s="94"/>
      <c r="C42" s="95"/>
      <c r="D42" s="39"/>
      <c r="E42" s="96" t="str">
        <f>+IF(COUNTA(B42:D42)&lt;3,"",D42-D41)</f>
        <v/>
      </c>
      <c r="F42" s="97" t="str">
        <f t="shared" si="0"/>
        <v/>
      </c>
      <c r="G42" s="97" t="str">
        <f t="shared" si="1"/>
        <v/>
      </c>
      <c r="H42" s="97" t="str">
        <f>+IF(M42=1,現在契約額_消費税-G41,IF(ISERROR(E42*消費税率),"",ROUNDDOWN(E42*消費税率/100,0)))</f>
        <v/>
      </c>
      <c r="I42" s="97" t="str">
        <f t="shared" si="2"/>
        <v/>
      </c>
      <c r="J42" s="98" t="str">
        <f t="shared" si="4"/>
        <v/>
      </c>
      <c r="K42" s="99" t="str">
        <f t="shared" si="3"/>
        <v/>
      </c>
      <c r="L42" s="100" t="str">
        <f t="shared" si="3"/>
        <v/>
      </c>
      <c r="M42" s="93" t="str">
        <f t="shared" si="5"/>
        <v/>
      </c>
    </row>
    <row r="43" spans="1:13" ht="18" customHeight="1">
      <c r="A43" s="74" t="str">
        <f t="shared" si="6"/>
        <v/>
      </c>
      <c r="B43" s="94"/>
      <c r="C43" s="95"/>
      <c r="D43" s="39"/>
      <c r="E43" s="96" t="str">
        <f>+IF(COUNTA(B43:D43)&lt;3,"",D43-D42)</f>
        <v/>
      </c>
      <c r="F43" s="97" t="str">
        <f t="shared" si="0"/>
        <v/>
      </c>
      <c r="G43" s="97" t="str">
        <f t="shared" si="1"/>
        <v/>
      </c>
      <c r="H43" s="97" t="str">
        <f>+IF(M43=1,現在契約額_消費税-G42,IF(ISERROR(E43*消費税率),"",ROUNDDOWN(E43*消費税率/100,0)))</f>
        <v/>
      </c>
      <c r="I43" s="97" t="str">
        <f t="shared" si="2"/>
        <v/>
      </c>
      <c r="J43" s="98" t="str">
        <f t="shared" si="4"/>
        <v/>
      </c>
      <c r="K43" s="99" t="str">
        <f t="shared" si="3"/>
        <v/>
      </c>
      <c r="L43" s="100" t="str">
        <f t="shared" si="3"/>
        <v/>
      </c>
      <c r="M43" s="93" t="str">
        <f t="shared" si="5"/>
        <v/>
      </c>
    </row>
    <row r="44" spans="1:13" ht="18" customHeight="1">
      <c r="A44" s="74" t="str">
        <f t="shared" si="6"/>
        <v/>
      </c>
      <c r="B44" s="94"/>
      <c r="C44" s="95"/>
      <c r="D44" s="39"/>
      <c r="E44" s="96" t="str">
        <f t="shared" ref="E44:E51" si="7">+IF(COUNTA(B44:D44)&lt;3,"",D44-D43)</f>
        <v/>
      </c>
      <c r="F44" s="97" t="str">
        <f t="shared" si="0"/>
        <v/>
      </c>
      <c r="G44" s="97" t="str">
        <f t="shared" si="1"/>
        <v/>
      </c>
      <c r="H44" s="97" t="str">
        <f>+IF(M44=1,現在契約額_消費税-G43,IF(ISERROR(E44*消費税率),"",ROUNDDOWN(E44*消費税率/100,0)))</f>
        <v/>
      </c>
      <c r="I44" s="97" t="str">
        <f t="shared" si="2"/>
        <v/>
      </c>
      <c r="J44" s="98" t="str">
        <f t="shared" si="4"/>
        <v/>
      </c>
      <c r="K44" s="99" t="str">
        <f t="shared" si="3"/>
        <v/>
      </c>
      <c r="L44" s="100" t="str">
        <f t="shared" si="3"/>
        <v/>
      </c>
      <c r="M44" s="93" t="str">
        <f t="shared" si="5"/>
        <v/>
      </c>
    </row>
    <row r="45" spans="1:13" ht="18" customHeight="1">
      <c r="A45" s="74" t="str">
        <f t="shared" si="6"/>
        <v/>
      </c>
      <c r="B45" s="94"/>
      <c r="C45" s="95"/>
      <c r="D45" s="39"/>
      <c r="E45" s="96" t="str">
        <f t="shared" si="7"/>
        <v/>
      </c>
      <c r="F45" s="97" t="str">
        <f t="shared" si="0"/>
        <v/>
      </c>
      <c r="G45" s="97" t="str">
        <f t="shared" si="1"/>
        <v/>
      </c>
      <c r="H45" s="97" t="str">
        <f>+IF(M45=1,現在契約額_消費税-G44,IF(ISERROR(E45*消費税率),"",ROUNDDOWN(E45*消費税率/100,0)))</f>
        <v/>
      </c>
      <c r="I45" s="97" t="str">
        <f t="shared" si="2"/>
        <v/>
      </c>
      <c r="J45" s="98" t="str">
        <f t="shared" si="4"/>
        <v/>
      </c>
      <c r="K45" s="99" t="str">
        <f t="shared" si="3"/>
        <v/>
      </c>
      <c r="L45" s="100" t="str">
        <f t="shared" si="3"/>
        <v/>
      </c>
      <c r="M45" s="93" t="str">
        <f t="shared" si="5"/>
        <v/>
      </c>
    </row>
    <row r="46" spans="1:13" ht="18" customHeight="1">
      <c r="A46" s="74" t="str">
        <f t="shared" si="6"/>
        <v/>
      </c>
      <c r="B46" s="94"/>
      <c r="C46" s="95"/>
      <c r="D46" s="39"/>
      <c r="E46" s="96" t="str">
        <f t="shared" si="7"/>
        <v/>
      </c>
      <c r="F46" s="97" t="str">
        <f t="shared" si="0"/>
        <v/>
      </c>
      <c r="G46" s="97" t="str">
        <f t="shared" si="1"/>
        <v/>
      </c>
      <c r="H46" s="97" t="str">
        <f t="shared" ref="H46:H51" si="8">+IF(ISERROR(E46*消費税率),"",ROUNDDOWN(E46*消費税率/100,0))</f>
        <v/>
      </c>
      <c r="I46" s="97" t="str">
        <f t="shared" si="2"/>
        <v/>
      </c>
      <c r="J46" s="98" t="str">
        <f t="shared" si="4"/>
        <v/>
      </c>
      <c r="K46" s="99" t="str">
        <f t="shared" si="3"/>
        <v/>
      </c>
      <c r="L46" s="100" t="str">
        <f t="shared" si="3"/>
        <v/>
      </c>
      <c r="M46" s="93" t="str">
        <f t="shared" si="5"/>
        <v/>
      </c>
    </row>
    <row r="47" spans="1:13" ht="18" customHeight="1">
      <c r="A47" s="74" t="str">
        <f t="shared" si="6"/>
        <v/>
      </c>
      <c r="B47" s="94"/>
      <c r="C47" s="95"/>
      <c r="D47" s="39"/>
      <c r="E47" s="96" t="str">
        <f t="shared" si="7"/>
        <v/>
      </c>
      <c r="F47" s="97" t="str">
        <f t="shared" si="0"/>
        <v/>
      </c>
      <c r="G47" s="97" t="str">
        <f t="shared" si="1"/>
        <v/>
      </c>
      <c r="H47" s="97" t="str">
        <f t="shared" si="8"/>
        <v/>
      </c>
      <c r="I47" s="97" t="str">
        <f t="shared" si="2"/>
        <v/>
      </c>
      <c r="J47" s="98" t="str">
        <f t="shared" si="4"/>
        <v/>
      </c>
      <c r="K47" s="99" t="str">
        <f t="shared" si="3"/>
        <v/>
      </c>
      <c r="L47" s="100" t="str">
        <f t="shared" si="3"/>
        <v/>
      </c>
      <c r="M47" s="93" t="str">
        <f t="shared" si="5"/>
        <v/>
      </c>
    </row>
    <row r="48" spans="1:13" ht="18" customHeight="1">
      <c r="A48" s="74" t="str">
        <f t="shared" si="6"/>
        <v/>
      </c>
      <c r="B48" s="94"/>
      <c r="C48" s="95"/>
      <c r="D48" s="39"/>
      <c r="E48" s="96" t="str">
        <f t="shared" si="7"/>
        <v/>
      </c>
      <c r="F48" s="97" t="str">
        <f t="shared" si="0"/>
        <v/>
      </c>
      <c r="G48" s="97" t="str">
        <f t="shared" si="1"/>
        <v/>
      </c>
      <c r="H48" s="97" t="str">
        <f t="shared" si="8"/>
        <v/>
      </c>
      <c r="I48" s="97" t="str">
        <f t="shared" si="2"/>
        <v/>
      </c>
      <c r="J48" s="98" t="str">
        <f t="shared" si="4"/>
        <v/>
      </c>
      <c r="K48" s="99" t="str">
        <f t="shared" si="3"/>
        <v/>
      </c>
      <c r="L48" s="100" t="str">
        <f t="shared" si="3"/>
        <v/>
      </c>
      <c r="M48" s="93" t="str">
        <f t="shared" si="5"/>
        <v/>
      </c>
    </row>
    <row r="49" spans="1:13" ht="18" customHeight="1">
      <c r="A49" s="74" t="str">
        <f t="shared" si="6"/>
        <v/>
      </c>
      <c r="B49" s="94"/>
      <c r="C49" s="95"/>
      <c r="D49" s="39"/>
      <c r="E49" s="96" t="str">
        <f t="shared" si="7"/>
        <v/>
      </c>
      <c r="F49" s="97" t="str">
        <f t="shared" si="0"/>
        <v/>
      </c>
      <c r="G49" s="97" t="str">
        <f t="shared" si="1"/>
        <v/>
      </c>
      <c r="H49" s="97" t="str">
        <f t="shared" si="8"/>
        <v/>
      </c>
      <c r="I49" s="97" t="str">
        <f t="shared" si="2"/>
        <v/>
      </c>
      <c r="J49" s="98" t="str">
        <f t="shared" si="4"/>
        <v/>
      </c>
      <c r="K49" s="99" t="str">
        <f t="shared" si="3"/>
        <v/>
      </c>
      <c r="L49" s="100" t="str">
        <f t="shared" si="3"/>
        <v/>
      </c>
      <c r="M49" s="93" t="str">
        <f t="shared" si="5"/>
        <v/>
      </c>
    </row>
    <row r="50" spans="1:13" ht="18" customHeight="1">
      <c r="A50" s="74" t="str">
        <f t="shared" si="6"/>
        <v/>
      </c>
      <c r="B50" s="94"/>
      <c r="C50" s="95"/>
      <c r="D50" s="39"/>
      <c r="E50" s="96" t="str">
        <f t="shared" si="7"/>
        <v/>
      </c>
      <c r="F50" s="97" t="str">
        <f t="shared" si="0"/>
        <v/>
      </c>
      <c r="G50" s="97" t="str">
        <f t="shared" si="1"/>
        <v/>
      </c>
      <c r="H50" s="97" t="str">
        <f t="shared" si="8"/>
        <v/>
      </c>
      <c r="I50" s="97" t="str">
        <f t="shared" si="2"/>
        <v/>
      </c>
      <c r="J50" s="98" t="str">
        <f t="shared" si="4"/>
        <v/>
      </c>
      <c r="K50" s="99" t="str">
        <f t="shared" si="3"/>
        <v/>
      </c>
      <c r="L50" s="100" t="str">
        <f t="shared" si="3"/>
        <v/>
      </c>
      <c r="M50" s="93" t="str">
        <f t="shared" si="5"/>
        <v/>
      </c>
    </row>
    <row r="51" spans="1:13" ht="18" customHeight="1" thickBot="1">
      <c r="A51" s="82" t="str">
        <f t="shared" si="6"/>
        <v/>
      </c>
      <c r="B51" s="101"/>
      <c r="C51" s="102"/>
      <c r="D51" s="103"/>
      <c r="E51" s="104" t="str">
        <f t="shared" si="7"/>
        <v/>
      </c>
      <c r="F51" s="47" t="str">
        <f t="shared" si="0"/>
        <v/>
      </c>
      <c r="G51" s="47" t="str">
        <f t="shared" si="1"/>
        <v/>
      </c>
      <c r="H51" s="47" t="str">
        <f t="shared" si="8"/>
        <v/>
      </c>
      <c r="I51" s="47" t="str">
        <f t="shared" si="2"/>
        <v/>
      </c>
      <c r="J51" s="105" t="str">
        <f t="shared" si="4"/>
        <v/>
      </c>
      <c r="K51" s="106" t="str">
        <f t="shared" si="3"/>
        <v/>
      </c>
      <c r="L51" s="107" t="str">
        <f t="shared" si="3"/>
        <v/>
      </c>
      <c r="M51" s="93" t="str">
        <f t="shared" si="5"/>
        <v/>
      </c>
    </row>
    <row r="52" spans="1:13" ht="18" customHeight="1" thickTop="1"/>
    <row r="61" spans="1:13" ht="17.399999999999999" customHeight="1">
      <c r="A61" s="109" t="str">
        <f>+文書流通経路</f>
        <v>請求者 → 興和 現場代理人 → 興和 地区責任者 → 興和 部門長 → 興和 管理部</v>
      </c>
      <c r="L61" s="145" t="str">
        <f>+"v "&amp;最新バージョン</f>
        <v>v 180701</v>
      </c>
    </row>
    <row r="62" spans="1:13" ht="7.95" customHeight="1">
      <c r="I62" s="192"/>
      <c r="J62" s="192"/>
      <c r="K62" s="192"/>
      <c r="L62" s="192"/>
    </row>
  </sheetData>
  <dataConsolidate/>
  <mergeCells count="22">
    <mergeCell ref="C23:L23"/>
    <mergeCell ref="H29:J29"/>
    <mergeCell ref="I62:L62"/>
    <mergeCell ref="C17:E17"/>
    <mergeCell ref="C18:E18"/>
    <mergeCell ref="I18:L18"/>
    <mergeCell ref="I19:L19"/>
    <mergeCell ref="C21:D21"/>
    <mergeCell ref="C22:D22"/>
    <mergeCell ref="E22:L22"/>
    <mergeCell ref="C14:E14"/>
    <mergeCell ref="I14:L14"/>
    <mergeCell ref="C15:E15"/>
    <mergeCell ref="I15:L15"/>
    <mergeCell ref="C16:E16"/>
    <mergeCell ref="I16:L16"/>
    <mergeCell ref="I2:L2"/>
    <mergeCell ref="C10:D10"/>
    <mergeCell ref="I11:L11"/>
    <mergeCell ref="I12:L12"/>
    <mergeCell ref="C13:E13"/>
    <mergeCell ref="I13:L13"/>
  </mergeCells>
  <phoneticPr fontId="2"/>
  <conditionalFormatting sqref="A40:L51">
    <cfRule type="expression" dxfId="9" priority="23" stopIfTrue="1">
      <formula>請求締切年月日=$B40</formula>
    </cfRule>
  </conditionalFormatting>
  <conditionalFormatting sqref="C10:D10">
    <cfRule type="expression" dxfId="8" priority="14" stopIfTrue="1">
      <formula>$C$10="Error"</formula>
    </cfRule>
  </conditionalFormatting>
  <conditionalFormatting sqref="C13:E18">
    <cfRule type="expression" dxfId="7" priority="1" stopIfTrue="1">
      <formula>$C13=未</formula>
    </cfRule>
  </conditionalFormatting>
  <conditionalFormatting sqref="E40:E51">
    <cfRule type="expression" dxfId="6" priority="20" stopIfTrue="1">
      <formula>$E40&lt;0</formula>
    </cfRule>
  </conditionalFormatting>
  <conditionalFormatting sqref="F40:F51">
    <cfRule type="expression" dxfId="5" priority="22" stopIfTrue="1">
      <formula>$F40&lt;0</formula>
    </cfRule>
  </conditionalFormatting>
  <conditionalFormatting sqref="I2:L2">
    <cfRule type="expression" dxfId="4" priority="15" stopIfTrue="1">
      <formula>$I2="[ 請求締切年月日 ]　"&amp;未</formula>
    </cfRule>
  </conditionalFormatting>
  <conditionalFormatting sqref="I11:L16">
    <cfRule type="expression" dxfId="3" priority="17" stopIfTrue="1">
      <formula>$I11=未</formula>
    </cfRule>
  </conditionalFormatting>
  <conditionalFormatting sqref="I18:L19">
    <cfRule type="expression" dxfId="2" priority="18" stopIfTrue="1">
      <formula>$I18=未</formula>
    </cfRule>
  </conditionalFormatting>
  <conditionalFormatting sqref="I62:L62">
    <cfRule type="expression" dxfId="1" priority="9" stopIfTrue="1">
      <formula>$I62="[ 請求締切年月日 ]　"&amp;未</formula>
    </cfRule>
  </conditionalFormatting>
  <conditionalFormatting sqref="M32">
    <cfRule type="expression" dxfId="0" priority="21" stopIfTrue="1">
      <formula>$M$32&lt;&gt;""</formula>
    </cfRule>
  </conditionalFormatting>
  <dataValidations xWindow="156" yWindow="804" count="14">
    <dataValidation type="decimal" imeMode="off" allowBlank="1" showInputMessage="1" showErrorMessage="1" errorTitle="入力エラー（出来高数量）" error="出来高数量の入力可能値は_x000a_0　～　100　です" promptTitle="出来高数量%　　　　　　　　　　　　　　　　　　　　　." prompt="現場代理人から出来高査定後に了承された_x000a_「出来高数量%」 を入力してください_x000a__x000a_＊このセルへの入力値と右隣の_x000a_　「①累計出来高」 とはリンクしておりません_x000a_　「①累計出来高」 は別途計算して入力してください" sqref="C40:C41 C43:C51" xr:uid="{00000000-0002-0000-0100-000000000000}">
      <formula1>0</formula1>
      <formula2>100</formula2>
    </dataValidation>
    <dataValidation type="whole" imeMode="off" allowBlank="1" showInputMessage="1" showErrorMessage="1" errorTitle="入力エラー（累計出来高①）" error="入力可能な値は_x000a_0 ～ 999,999,999_x000a_の範囲です" promptTitle="累計出来高　　　　　　　　　　　　　　　　　　　　." prompt="現場代理人から出来高査定後に了承された_x000a_「累計出来高（税抜）」 を入力してください_x000a__x000a_右隣の列_x000a_（今回出来高②～差引請求可能額⑨）_x000a_はここに入力した値をもとに計算表示されます" sqref="D40 D45:D51 D43" xr:uid="{00000000-0002-0000-0100-000001000000}">
      <formula1>1</formula1>
      <formula2>999999999</formula2>
    </dataValidation>
    <dataValidation type="whole" imeMode="off" allowBlank="1" showErrorMessage="1" errorTitle="入力エラー（当初契約額）" error="入力可能な値は_x000a_1 ～ 999,999,999_x000a_の範囲内です" promptTitle="当初契約金額　　　　　　　　　　　　　　　　　　　　　　." prompt="ご請求の対象である 工事注文書 の下部_x000a_「前回迄注文金額」（本体価額） を転記してください_x000a__x000a_「前回迄注文金額」（本体価額）が未記載の場合は、_x000a_「最新注文金額」（本体価格）を転記してください" sqref="F27" xr:uid="{00000000-0002-0000-0100-000002000000}">
      <formula1>1</formula1>
      <formula2>999999999</formula2>
    </dataValidation>
    <dataValidation type="whole" imeMode="off" allowBlank="1" showErrorMessage="1" errorTitle="入力エラー（変更増減額）" error="入力可能な値は_x000a_-999,999,999 ～ 999,999,999_x000a_の範囲です" promptTitle="変更増減額　　　　　　　　　　　　　　　　　　　　　　　　." prompt="ご請求の対象である 工事注文書 の下部_x000a_「前回迄注文金額」（本体価額） が未記載の場合は_x000a_「０（ゼロ）」 を転記してください_x000a__x000a_「前回迄注文金額」（本体価額）に記載がある場合は、_x000a_「今回注文金額」（本体価格）を転記してください" sqref="F28" xr:uid="{00000000-0002-0000-0100-000003000000}">
      <formula1>-999999999</formula1>
      <formula2>999999999</formula2>
    </dataValidation>
    <dataValidation type="decimal" imeMode="off" allowBlank="1" showErrorMessage="1" errorTitle="入力エラー（消費税及び地方消費税の税率）" error="入力可能な値は_x000a_3.00 ～ 50.00_x000a_の範囲です" promptTitle="消費税及び地方消費税の税率　　　　　　." prompt="ご請求の対象である 工事注文書 の約定で_x000a_適用されている 税率 を入力してください" sqref="F30" xr:uid="{00000000-0002-0000-0100-000004000000}">
      <formula1>3</formula1>
      <formula2>50</formula2>
    </dataValidation>
    <dataValidation type="whole" imeMode="off" allowBlank="1" showInputMessage="1" showErrorMessage="1" errorTitle="入力エラー（前回迄 請求金額）" error="入力可能な値は_x000a_0 ～ 999,999,999_x000a_の範囲です" promptTitle="前回迄 請求金額（累計請求額⑦）　　　　　　　　　　　　." prompt="ご請求の対象である当該工事の_x000a_実際の請求履歴との一致をあらかじめ確認のうえで_x000a__x000a_本シートの項目 「3.出来高請求履歴」 のうち、_x000a_「⑦累計請求額」 を転記してください_x000a__x000a_＊入力値に不整合がある場合は_x000a_　[M31]セル に エラー表示（Err） が出ます_x000a_" sqref="L31" xr:uid="{00000000-0002-0000-0100-000005000000}">
      <formula1>0</formula1>
      <formula2>999999999</formula2>
    </dataValidation>
    <dataValidation type="date" imeMode="off" allowBlank="1" showInputMessage="1" showErrorMessage="1" errorTitle="入力エラー（請求締切年月日）" error="入力可能な値は_x000a_2010/01/01 ～ 2100/12/31_x000a_までの範囲です" promptTitle="請求締切年月日　　　　　　　　　　　　　　　　　　　　　　　　." prompt="このセルへの入力値と_x000a_【①基本情報】シート／「7.請求締切年月日」（C13セル）_x000a_への入力値との整合を確認してください_x000a__x000a_＊それぞれのシートの 請求締切年月日 の合致した行が_x000a_　強調表示 されます" sqref="B41 B45:B51" xr:uid="{00000000-0002-0000-0100-000006000000}">
      <formula1>40179</formula1>
      <formula2>73415</formula2>
    </dataValidation>
    <dataValidation imeMode="off" allowBlank="1" showErrorMessage="1" promptTitle="注文番号　　　　　　　　　　　　　　." prompt="ご請求の対象である注文書の右上に記載されている注文番号を入力してください_x000a_（&quot;－&quot;ハイフンも含め、全てを入力してください）_x000a_" sqref="C21:D21" xr:uid="{00000000-0002-0000-0100-000007000000}"/>
    <dataValidation imeMode="off" allowBlank="1" showErrorMessage="1" promptTitle="工事名称①　　　　　　　　　　　." prompt="ご請求の対象である_x000a_工事注文書の約定_x000a_「2.工事名称」 の先頭に記載されている_x000a_&quot;10桁の番号&quot; を転記してください_x000a_(&quot;ー&quot;ハイフンの入力は不要です）" sqref="C22:D22" xr:uid="{00000000-0002-0000-0100-000008000000}"/>
    <dataValidation imeMode="hiragana" allowBlank="1" showErrorMessage="1" promptTitle="工事名称②　　　　　　　　　　　　." prompt="ご請求の対象である_x000a_工事注文書の約定_x000a_「2.工事名称」 の先頭に記載されている_x000a_&quot;工事名称&quot; を転記してください" sqref="E22:L22" xr:uid="{00000000-0002-0000-0100-000009000000}"/>
    <dataValidation imeMode="hiragana" allowBlank="1" showErrorMessage="1" promptTitle="注文内容　　　　　　　　　　　　　　." prompt="ご請求の対象である_x000a_工事注文書の約定_x000a_「3.注文内容」 の先頭に記載されている_x000a_注文内容 を転記してください" sqref="C23:L23" xr:uid="{00000000-0002-0000-0100-00000A000000}"/>
    <dataValidation type="date" imeMode="off" allowBlank="1" showErrorMessage="1" errorTitle="入力エラー（請求締切年月日）" error="入力可能な値は_x000a_2010/01/01 ～ 2100/12/31_x000a_までの範囲です" promptTitle="請求締切年月日　　　　　　　　　　　　　　　　　　　　　　　　." prompt="このセルへの入力値と_x000a_【①基本情報】シート／「7.請求締切年月日」（C13セル）_x000a_への入力値との整合を確認してください_x000a__x000a_＊それぞれのシートの 請求締切年月日 の合致した行が_x000a_　強調表示 されます" sqref="B42 B40 B43 B44" xr:uid="{00000000-0002-0000-0100-00000B000000}">
      <formula1>40179</formula1>
      <formula2>73415</formula2>
    </dataValidation>
    <dataValidation type="whole" imeMode="off" allowBlank="1" showErrorMessage="1" errorTitle="入力エラー（累計出来高①）" error="入力可能な値は_x000a_0 ～ 999,999,999_x000a_の範囲です" promptTitle="累計出来高　　　　　　　　　　　　　　　　　　　　." prompt="現場代理人から出来高査定後に了承された_x000a_「累計出来高（税抜）」 を入力してください_x000a__x000a_右隣の列_x000a_（今回出来高②～差引請求可能額⑨）_x000a_はここに入力した値をもとに計算表示されます" sqref="D41 D44 D42" xr:uid="{00000000-0002-0000-0100-00000C000000}">
      <formula1>1</formula1>
      <formula2>999999999</formula2>
    </dataValidation>
    <dataValidation type="decimal" imeMode="off" allowBlank="1" showErrorMessage="1" errorTitle="入力エラー（出来高数量）" error="出来高数量の入力可能値は_x000a_0　～　100　です" promptTitle="出来高数量%　　　　　　　　　　　　　　　　　　　　　." prompt="現場代理人から出来高査定後に了承された_x000a_「出来高数量%」 を入力してください_x000a__x000a_＊このセルへの入力値と右隣の_x000a_　「①累計出来高」 とはリンクしておりません_x000a_　「①累計出来高」 は別途計算して入力してください" sqref="C42" xr:uid="{00000000-0002-0000-0100-00000D000000}">
      <formula1>0</formula1>
      <formula2>100</formula2>
    </dataValidation>
  </dataValidations>
  <printOptions horizontalCentered="1"/>
  <pageMargins left="0.51181102362204722" right="0.51181102362204722" top="0.78740157480314965" bottom="0.59055118110236227" header="0.11811023622047245" footer="0.11811023622047245"/>
  <pageSetup paperSize="8" scale="71" orientation="landscape" blackAndWhite="1" cellComments="atEnd" errors="dash" horizontalDpi="300" verticalDpi="300" r:id="rId1"/>
  <headerFooter>
    <oddFooter>&amp;R&amp;8&amp;A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8"/>
  <sheetViews>
    <sheetView showGridLines="0" zoomScale="80" zoomScaleNormal="80" workbookViewId="0"/>
  </sheetViews>
  <sheetFormatPr defaultColWidth="10.6640625" defaultRowHeight="18" customHeight="1"/>
  <cols>
    <col min="1" max="6" width="10.6640625" style="1" customWidth="1"/>
    <col min="7" max="7" width="3.6640625" style="1" customWidth="1"/>
    <col min="8" max="16384" width="10.6640625" style="1"/>
  </cols>
  <sheetData>
    <row r="1" spans="1:14" ht="18" customHeight="1">
      <c r="A1" s="2" t="s">
        <v>113</v>
      </c>
    </row>
    <row r="4" spans="1:14" ht="18" customHeight="1">
      <c r="A4" s="2" t="s">
        <v>110</v>
      </c>
    </row>
    <row r="5" spans="1:14" ht="18" customHeight="1">
      <c r="A5" s="210">
        <v>180701</v>
      </c>
      <c r="B5" s="210"/>
    </row>
    <row r="7" spans="1:14" ht="18" customHeight="1">
      <c r="A7" s="2" t="s">
        <v>111</v>
      </c>
    </row>
    <row r="9" spans="1:14" ht="13.5" customHeight="1">
      <c r="A9" s="13" t="s">
        <v>38</v>
      </c>
      <c r="B9" s="110"/>
      <c r="C9" s="110"/>
      <c r="D9" s="110"/>
      <c r="E9" s="110"/>
      <c r="F9" s="110"/>
      <c r="G9" s="111"/>
      <c r="H9" s="13" t="s">
        <v>44</v>
      </c>
      <c r="I9" s="110"/>
      <c r="J9" s="110"/>
      <c r="K9" s="110"/>
      <c r="L9" s="110"/>
      <c r="M9" s="110"/>
      <c r="N9" s="111"/>
    </row>
    <row r="10" spans="1:14" ht="13.5" customHeight="1">
      <c r="A10" s="14" t="s">
        <v>39</v>
      </c>
      <c r="B10" s="14" t="s">
        <v>40</v>
      </c>
      <c r="C10" s="14" t="s">
        <v>41</v>
      </c>
      <c r="D10" s="14" t="s">
        <v>42</v>
      </c>
      <c r="E10" s="14"/>
      <c r="F10" s="14" t="s">
        <v>43</v>
      </c>
      <c r="G10" s="111"/>
      <c r="H10" s="14" t="s">
        <v>45</v>
      </c>
      <c r="I10" s="14" t="s">
        <v>46</v>
      </c>
      <c r="J10" s="14" t="s">
        <v>41</v>
      </c>
      <c r="K10" s="14" t="s">
        <v>42</v>
      </c>
      <c r="L10" s="14"/>
      <c r="M10" s="14" t="s">
        <v>43</v>
      </c>
      <c r="N10" s="111"/>
    </row>
    <row r="11" spans="1:14" ht="16.2" customHeight="1">
      <c r="A11" s="112"/>
      <c r="B11" s="112"/>
      <c r="C11" s="112"/>
      <c r="D11" s="112"/>
      <c r="E11" s="112"/>
      <c r="F11" s="112"/>
      <c r="G11" s="111"/>
      <c r="H11" s="112"/>
      <c r="I11" s="112"/>
      <c r="J11" s="112"/>
      <c r="K11" s="112"/>
      <c r="L11" s="112"/>
      <c r="M11" s="112"/>
      <c r="N11" s="111"/>
    </row>
    <row r="12" spans="1:14" ht="16.2" customHeight="1">
      <c r="A12" s="113"/>
      <c r="B12" s="113"/>
      <c r="C12" s="113"/>
      <c r="D12" s="113"/>
      <c r="E12" s="113"/>
      <c r="F12" s="113"/>
      <c r="G12" s="111"/>
      <c r="H12" s="113"/>
      <c r="I12" s="113"/>
      <c r="J12" s="113"/>
      <c r="K12" s="113"/>
      <c r="L12" s="113"/>
      <c r="M12" s="113"/>
      <c r="N12" s="111"/>
    </row>
    <row r="13" spans="1:14" ht="16.2" customHeight="1">
      <c r="A13" s="113"/>
      <c r="B13" s="113"/>
      <c r="C13" s="113"/>
      <c r="D13" s="113"/>
      <c r="E13" s="113"/>
      <c r="F13" s="113"/>
      <c r="G13" s="111"/>
      <c r="H13" s="113"/>
      <c r="I13" s="113"/>
      <c r="J13" s="113"/>
      <c r="K13" s="113"/>
      <c r="L13" s="113"/>
      <c r="M13" s="113"/>
      <c r="N13" s="111"/>
    </row>
    <row r="14" spans="1:14" ht="16.2" customHeight="1">
      <c r="A14" s="114"/>
      <c r="B14" s="114"/>
      <c r="C14" s="114"/>
      <c r="D14" s="114"/>
      <c r="E14" s="114"/>
      <c r="F14" s="114"/>
      <c r="G14" s="111"/>
      <c r="H14" s="114"/>
      <c r="I14" s="114"/>
      <c r="J14" s="114"/>
      <c r="K14" s="114"/>
      <c r="L14" s="114"/>
      <c r="M14" s="114"/>
      <c r="N14" s="111"/>
    </row>
    <row r="15" spans="1:14" ht="18" customHeight="1">
      <c r="A15" s="111"/>
      <c r="B15" s="111"/>
      <c r="C15" s="111"/>
      <c r="D15" s="111"/>
      <c r="E15" s="111"/>
      <c r="F15" s="111"/>
      <c r="G15" s="111"/>
      <c r="H15" s="111"/>
      <c r="I15" s="111"/>
      <c r="J15" s="111"/>
      <c r="K15" s="111"/>
      <c r="L15" s="111"/>
      <c r="M15" s="111"/>
      <c r="N15" s="111"/>
    </row>
    <row r="16" spans="1:14" ht="18" customHeight="1">
      <c r="A16" s="111"/>
      <c r="B16" s="111"/>
      <c r="C16" s="111"/>
      <c r="D16" s="111"/>
      <c r="E16" s="111"/>
      <c r="F16" s="111"/>
      <c r="G16" s="111"/>
      <c r="H16" s="111"/>
      <c r="I16" s="111"/>
      <c r="J16" s="111"/>
      <c r="K16" s="111"/>
      <c r="L16" s="111"/>
      <c r="M16" s="111"/>
      <c r="N16" s="111"/>
    </row>
    <row r="17" spans="1:14" ht="13.5" customHeight="1">
      <c r="A17" s="155"/>
      <c r="B17" s="156"/>
      <c r="C17" s="156"/>
      <c r="D17" s="156"/>
      <c r="E17" s="156"/>
      <c r="F17" s="157"/>
      <c r="G17" s="111"/>
      <c r="H17" s="155"/>
      <c r="I17" s="156"/>
      <c r="J17" s="156"/>
      <c r="K17" s="156"/>
      <c r="L17" s="156"/>
      <c r="M17" s="157"/>
      <c r="N17" s="111"/>
    </row>
    <row r="18" spans="1:14" ht="13.5" customHeight="1">
      <c r="A18" s="14"/>
      <c r="B18" s="14"/>
      <c r="C18" s="14"/>
      <c r="D18" s="14"/>
      <c r="E18" s="14"/>
      <c r="F18" s="14"/>
      <c r="G18" s="111"/>
      <c r="H18" s="14"/>
      <c r="I18" s="14"/>
      <c r="J18" s="14"/>
      <c r="K18" s="14"/>
      <c r="L18" s="14"/>
      <c r="M18" s="14"/>
      <c r="N18" s="111"/>
    </row>
    <row r="19" spans="1:14" ht="16.2" customHeight="1">
      <c r="A19" s="112"/>
      <c r="B19" s="112"/>
      <c r="C19" s="112"/>
      <c r="D19" s="112"/>
      <c r="E19" s="112"/>
      <c r="F19" s="112"/>
      <c r="G19" s="111"/>
      <c r="H19" s="112"/>
      <c r="I19" s="112"/>
      <c r="J19" s="112"/>
      <c r="K19" s="112"/>
      <c r="L19" s="112"/>
      <c r="M19" s="112"/>
      <c r="N19" s="111"/>
    </row>
    <row r="20" spans="1:14" ht="16.2" customHeight="1">
      <c r="A20" s="113"/>
      <c r="B20" s="113"/>
      <c r="C20" s="113"/>
      <c r="D20" s="113"/>
      <c r="E20" s="113"/>
      <c r="F20" s="113"/>
      <c r="G20" s="111"/>
      <c r="H20" s="113"/>
      <c r="I20" s="113"/>
      <c r="J20" s="113"/>
      <c r="K20" s="113"/>
      <c r="L20" s="113"/>
      <c r="M20" s="113"/>
      <c r="N20" s="111"/>
    </row>
    <row r="21" spans="1:14" ht="16.2" customHeight="1">
      <c r="A21" s="113"/>
      <c r="B21" s="113"/>
      <c r="C21" s="113"/>
      <c r="D21" s="113"/>
      <c r="E21" s="113"/>
      <c r="F21" s="113"/>
      <c r="G21" s="111"/>
      <c r="H21" s="113"/>
      <c r="I21" s="113"/>
      <c r="J21" s="113"/>
      <c r="K21" s="113"/>
      <c r="L21" s="113"/>
      <c r="M21" s="113"/>
      <c r="N21" s="111"/>
    </row>
    <row r="22" spans="1:14" ht="16.2" customHeight="1">
      <c r="A22" s="114"/>
      <c r="B22" s="114"/>
      <c r="C22" s="114"/>
      <c r="D22" s="114"/>
      <c r="E22" s="114"/>
      <c r="F22" s="114"/>
      <c r="G22" s="111"/>
      <c r="H22" s="114"/>
      <c r="I22" s="114"/>
      <c r="J22" s="114"/>
      <c r="K22" s="114"/>
      <c r="L22" s="114"/>
      <c r="M22" s="114"/>
      <c r="N22" s="111"/>
    </row>
    <row r="23" spans="1:14" ht="18" customHeight="1">
      <c r="A23" s="111"/>
      <c r="B23" s="111"/>
      <c r="C23" s="111"/>
      <c r="D23" s="111"/>
      <c r="E23" s="111"/>
      <c r="F23" s="111"/>
      <c r="G23" s="111"/>
      <c r="H23" s="111"/>
      <c r="I23" s="111"/>
      <c r="J23" s="111"/>
      <c r="K23" s="111"/>
      <c r="L23" s="111"/>
      <c r="M23" s="111"/>
      <c r="N23" s="111"/>
    </row>
    <row r="24" spans="1:14" ht="18" customHeight="1">
      <c r="A24" s="111"/>
      <c r="B24" s="111"/>
      <c r="C24" s="111"/>
      <c r="D24" s="111"/>
      <c r="E24" s="111"/>
      <c r="F24" s="111"/>
      <c r="G24" s="111"/>
      <c r="H24" s="111"/>
      <c r="I24" s="111"/>
      <c r="J24" s="111"/>
      <c r="K24" s="111"/>
      <c r="L24" s="111"/>
      <c r="M24" s="111"/>
      <c r="N24" s="111"/>
    </row>
    <row r="25" spans="1:14" ht="13.5" customHeight="1">
      <c r="A25" s="13" t="s">
        <v>44</v>
      </c>
      <c r="B25" s="110"/>
      <c r="C25" s="110"/>
      <c r="D25" s="110"/>
      <c r="E25" s="110"/>
      <c r="F25" s="110"/>
      <c r="G25" s="111"/>
      <c r="H25" s="111"/>
      <c r="I25" s="111"/>
      <c r="J25" s="111"/>
      <c r="K25" s="111"/>
      <c r="L25" s="111"/>
      <c r="M25" s="111"/>
      <c r="N25" s="111"/>
    </row>
    <row r="26" spans="1:14" ht="13.5" customHeight="1">
      <c r="A26" s="14" t="s">
        <v>45</v>
      </c>
      <c r="B26" s="14" t="s">
        <v>46</v>
      </c>
      <c r="C26" s="14" t="s">
        <v>41</v>
      </c>
      <c r="D26" s="14" t="s">
        <v>42</v>
      </c>
      <c r="E26" s="14"/>
      <c r="F26" s="14" t="s">
        <v>43</v>
      </c>
      <c r="G26" s="111"/>
      <c r="H26" s="111"/>
      <c r="I26" s="111"/>
      <c r="J26" s="111"/>
      <c r="K26" s="111"/>
      <c r="L26" s="111"/>
      <c r="M26" s="111"/>
      <c r="N26" s="111"/>
    </row>
    <row r="27" spans="1:14" ht="16.2" customHeight="1">
      <c r="A27" s="112"/>
      <c r="B27" s="112"/>
      <c r="C27" s="112"/>
      <c r="D27" s="112"/>
      <c r="E27" s="112"/>
      <c r="F27" s="112"/>
      <c r="G27" s="111"/>
      <c r="H27" s="111"/>
      <c r="I27" s="111"/>
      <c r="J27" s="111"/>
      <c r="K27" s="111"/>
      <c r="L27" s="111"/>
      <c r="M27" s="111"/>
      <c r="N27" s="111"/>
    </row>
    <row r="28" spans="1:14" ht="16.2" customHeight="1">
      <c r="A28" s="113"/>
      <c r="B28" s="113"/>
      <c r="C28" s="113"/>
      <c r="D28" s="113"/>
      <c r="E28" s="113"/>
      <c r="F28" s="113"/>
      <c r="G28" s="111"/>
      <c r="H28" s="111"/>
      <c r="I28" s="111"/>
      <c r="J28" s="111"/>
      <c r="K28" s="111"/>
      <c r="L28" s="111"/>
      <c r="M28" s="111"/>
      <c r="N28" s="111"/>
    </row>
    <row r="29" spans="1:14" ht="16.2" customHeight="1">
      <c r="A29" s="113"/>
      <c r="B29" s="113"/>
      <c r="C29" s="113"/>
      <c r="D29" s="113"/>
      <c r="E29" s="113"/>
      <c r="F29" s="113"/>
      <c r="G29" s="111"/>
      <c r="H29" s="111"/>
      <c r="I29" s="111"/>
      <c r="J29" s="111"/>
      <c r="K29" s="111"/>
      <c r="L29" s="111"/>
      <c r="M29" s="111"/>
      <c r="N29" s="111"/>
    </row>
    <row r="30" spans="1:14" ht="16.2" customHeight="1">
      <c r="A30" s="114"/>
      <c r="B30" s="114"/>
      <c r="C30" s="114"/>
      <c r="D30" s="114"/>
      <c r="E30" s="114"/>
      <c r="F30" s="114"/>
      <c r="G30" s="111"/>
      <c r="H30" s="111"/>
      <c r="I30" s="111"/>
      <c r="J30" s="111"/>
      <c r="K30" s="111"/>
      <c r="L30" s="111"/>
      <c r="M30" s="111"/>
      <c r="N30" s="111"/>
    </row>
    <row r="33" spans="1:1" ht="18" customHeight="1">
      <c r="A33" s="2" t="s">
        <v>112</v>
      </c>
    </row>
    <row r="34" spans="1:1" ht="18" customHeight="1">
      <c r="A34" s="158" t="s">
        <v>49</v>
      </c>
    </row>
    <row r="37" spans="1:1" ht="18" customHeight="1">
      <c r="A37" s="2" t="s">
        <v>114</v>
      </c>
    </row>
    <row r="38" spans="1:1" ht="18" customHeight="1">
      <c r="A38" s="158" t="s">
        <v>115</v>
      </c>
    </row>
  </sheetData>
  <sheetProtection password="E981" sheet="1" objects="1" scenarios="1" selectLockedCells="1" selectUnlockedCells="1"/>
  <mergeCells count="1">
    <mergeCell ref="A5:B5"/>
  </mergeCells>
  <phoneticPr fontId="2"/>
  <pageMargins left="0.39370078740157483" right="0.39370078740157483" top="0.39370078740157483" bottom="0.39370078740157483" header="0.11811023622047245" footer="0.11811023622047245"/>
  <pageSetup paperSize="9" scale="80" orientation="portrait" r:id="rId1"/>
  <headerFooter>
    <oddFooter>&amp;L&amp;8&amp;D　&amp;T&amp;R&amp;8&amp;F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54</vt:i4>
      </vt:variant>
    </vt:vector>
  </HeadingPairs>
  <TitlesOfParts>
    <vt:vector size="59" baseType="lpstr">
      <vt:lpstr>①基本情報</vt:lpstr>
      <vt:lpstr>②請求書（工事請負）</vt:lpstr>
      <vt:lpstr>例_基本情報</vt:lpstr>
      <vt:lpstr>例_請求書（材料販売）</vt:lpstr>
      <vt:lpstr>設定</vt:lpstr>
      <vt:lpstr>'②請求書（工事請負）'!Print_Area</vt:lpstr>
      <vt:lpstr>'例_請求書（材料販売）'!Print_Area</vt:lpstr>
      <vt:lpstr>例_基本情報!ヨキンコウザメイギ</vt:lpstr>
      <vt:lpstr>ヨキンコウザメイギ</vt:lpstr>
      <vt:lpstr>例_基本情報!会社名</vt:lpstr>
      <vt:lpstr>会社名</vt:lpstr>
      <vt:lpstr>例_基本情報!金融機関支店名</vt:lpstr>
      <vt:lpstr>金融機関支店名</vt:lpstr>
      <vt:lpstr>例_基本情報!金融機関名</vt:lpstr>
      <vt:lpstr>金融機関名</vt:lpstr>
      <vt:lpstr>'例_請求書（材料販売）'!現在契約額_消費税</vt:lpstr>
      <vt:lpstr>現在契約額_消費税</vt:lpstr>
      <vt:lpstr>'例_請求書（材料販売）'!現在契約額_税込</vt:lpstr>
      <vt:lpstr>現在契約額_税込</vt:lpstr>
      <vt:lpstr>'例_請求書（材料販売）'!現在契約額_税抜</vt:lpstr>
      <vt:lpstr>現在契約額_税抜</vt:lpstr>
      <vt:lpstr>'例_請求書（材料販売）'!今回請求額</vt:lpstr>
      <vt:lpstr>今回請求額</vt:lpstr>
      <vt:lpstr>'例_請求書（材料販売）'!差引請求可能額</vt:lpstr>
      <vt:lpstr>差引請求可能額</vt:lpstr>
      <vt:lpstr>最新バージョン</vt:lpstr>
      <vt:lpstr>例_基本情報!取引先コード</vt:lpstr>
      <vt:lpstr>取引先コード</vt:lpstr>
      <vt:lpstr>例_基本情報!住所1</vt:lpstr>
      <vt:lpstr>住所1</vt:lpstr>
      <vt:lpstr>例_基本情報!住所2</vt:lpstr>
      <vt:lpstr>住所2</vt:lpstr>
      <vt:lpstr>'例_請求書（材料販売）'!出来高請求履歴</vt:lpstr>
      <vt:lpstr>出来高請求履歴</vt:lpstr>
      <vt:lpstr>'例_請求書（材料販売）'!消費税率</vt:lpstr>
      <vt:lpstr>消費税率</vt:lpstr>
      <vt:lpstr>例_基本情報!請求書発行担当者名</vt:lpstr>
      <vt:lpstr>請求書発行担当者名</vt:lpstr>
      <vt:lpstr>例_基本情報!請求書発行部署名</vt:lpstr>
      <vt:lpstr>請求書発行部署名</vt:lpstr>
      <vt:lpstr>例_基本情報!請求締切年月日</vt:lpstr>
      <vt:lpstr>請求締切年月日</vt:lpstr>
      <vt:lpstr>例_基本情報!代表者名</vt:lpstr>
      <vt:lpstr>代表者名</vt:lpstr>
      <vt:lpstr>文書流通経路</vt:lpstr>
      <vt:lpstr>未</vt:lpstr>
      <vt:lpstr>例_基本情報!郵便番号</vt:lpstr>
      <vt:lpstr>郵便番号</vt:lpstr>
      <vt:lpstr>例_基本情報!預金口座種別</vt:lpstr>
      <vt:lpstr>預金口座種別</vt:lpstr>
      <vt:lpstr>例_基本情報!預金口座番号</vt:lpstr>
      <vt:lpstr>預金口座番号</vt:lpstr>
      <vt:lpstr>例_基本情報!預金口座名義</vt:lpstr>
      <vt:lpstr>預金口座名義</vt:lpstr>
      <vt:lpstr>例_最新バージョン</vt:lpstr>
      <vt:lpstr>例_文書流通経路</vt:lpstr>
      <vt:lpstr>例_未</vt:lpstr>
      <vt:lpstr>例_基本情報!連絡先電話番号</vt:lpstr>
      <vt:lpstr>連絡先電話番号</vt:lpstr>
    </vt:vector>
  </TitlesOfParts>
  <Manager>管理部</Manager>
  <Company>株式会社興和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管理部管理課</dc:creator>
  <cp:lastModifiedBy>古俣　若菜</cp:lastModifiedBy>
  <cp:lastPrinted>2024-07-31T23:01:41Z</cp:lastPrinted>
  <dcterms:created xsi:type="dcterms:W3CDTF">2018-03-08T06:20:13Z</dcterms:created>
  <dcterms:modified xsi:type="dcterms:W3CDTF">2025-08-05T00:49:49Z</dcterms:modified>
  <cp:category>支払管理;インボイス制度</cp:category>
  <cp:version>230901</cp:version>
</cp:coreProperties>
</file>